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5 PORTAL SIAPA\"/>
    </mc:Choice>
  </mc:AlternateContent>
  <bookViews>
    <workbookView xWindow="240" yWindow="210" windowWidth="15195" windowHeight="8325"/>
  </bookViews>
  <sheets>
    <sheet name="MAY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J59" i="2" l="1"/>
  <c r="I58" i="2"/>
  <c r="H57" i="2"/>
  <c r="G56" i="2"/>
  <c r="F55" i="2"/>
  <c r="E54" i="2"/>
  <c r="D53" i="2"/>
  <c r="J51" i="2"/>
  <c r="I50" i="2"/>
  <c r="H49" i="2"/>
  <c r="G48" i="2"/>
  <c r="F47" i="2"/>
  <c r="E46" i="2"/>
  <c r="D45" i="2"/>
  <c r="J43" i="2"/>
  <c r="I42" i="2"/>
  <c r="H41" i="2"/>
  <c r="G40" i="2"/>
  <c r="F39" i="2"/>
  <c r="E38" i="2"/>
  <c r="D37" i="2"/>
  <c r="J35" i="2"/>
  <c r="I34" i="2"/>
  <c r="H33" i="2"/>
  <c r="G32" i="2"/>
  <c r="F31" i="2"/>
  <c r="E30" i="2"/>
  <c r="D29" i="2"/>
  <c r="J27" i="2"/>
  <c r="I26" i="2"/>
  <c r="H25" i="2"/>
  <c r="G24" i="2"/>
  <c r="F23" i="2"/>
  <c r="E22" i="2"/>
  <c r="D21" i="2"/>
  <c r="J19" i="2"/>
  <c r="I18" i="2"/>
  <c r="H17" i="2"/>
  <c r="G16" i="2"/>
  <c r="F15" i="2"/>
  <c r="E14" i="2"/>
  <c r="D13" i="2"/>
  <c r="J11" i="2"/>
  <c r="I10" i="2"/>
  <c r="H9" i="2"/>
  <c r="G8" i="2"/>
  <c r="F7" i="2"/>
  <c r="E6" i="2"/>
  <c r="D5" i="2"/>
  <c r="J3" i="2"/>
  <c r="I2" i="2"/>
  <c r="E2" i="2"/>
  <c r="I56" i="2"/>
  <c r="D43" i="2"/>
  <c r="J33" i="2"/>
  <c r="D27" i="2"/>
  <c r="F21" i="2"/>
  <c r="G14" i="2"/>
  <c r="G6" i="2"/>
  <c r="I57" i="2"/>
  <c r="D44" i="2"/>
  <c r="J34" i="2"/>
  <c r="J26" i="2"/>
  <c r="D20" i="2"/>
  <c r="E13" i="2"/>
  <c r="G7" i="2"/>
  <c r="J2" i="2"/>
  <c r="I59" i="2"/>
  <c r="H58" i="2"/>
  <c r="G57" i="2"/>
  <c r="F56" i="2"/>
  <c r="E55" i="2"/>
  <c r="D54" i="2"/>
  <c r="J52" i="2"/>
  <c r="I51" i="2"/>
  <c r="H50" i="2"/>
  <c r="G49" i="2"/>
  <c r="F48" i="2"/>
  <c r="E47" i="2"/>
  <c r="D46" i="2"/>
  <c r="J44" i="2"/>
  <c r="I43" i="2"/>
  <c r="H42" i="2"/>
  <c r="G41" i="2"/>
  <c r="F40" i="2"/>
  <c r="E39" i="2"/>
  <c r="D38" i="2"/>
  <c r="J36" i="2"/>
  <c r="I35" i="2"/>
  <c r="H34" i="2"/>
  <c r="G33" i="2"/>
  <c r="F32" i="2"/>
  <c r="E31" i="2"/>
  <c r="D30" i="2"/>
  <c r="J28" i="2"/>
  <c r="I27" i="2"/>
  <c r="H26" i="2"/>
  <c r="G25" i="2"/>
  <c r="F24" i="2"/>
  <c r="E23" i="2"/>
  <c r="D22" i="2"/>
  <c r="J20" i="2"/>
  <c r="I19" i="2"/>
  <c r="H18" i="2"/>
  <c r="G17" i="2"/>
  <c r="F16" i="2"/>
  <c r="E15" i="2"/>
  <c r="D14" i="2"/>
  <c r="J12" i="2"/>
  <c r="I11" i="2"/>
  <c r="H10" i="2"/>
  <c r="G9" i="2"/>
  <c r="F8" i="2"/>
  <c r="E7" i="2"/>
  <c r="D6" i="2"/>
  <c r="J4" i="2"/>
  <c r="I3" i="2"/>
  <c r="H2" i="2"/>
  <c r="G2" i="2"/>
  <c r="G54" i="2"/>
  <c r="D51" i="2"/>
  <c r="G46" i="2"/>
  <c r="J41" i="2"/>
  <c r="G38" i="2"/>
  <c r="I32" i="2"/>
  <c r="E28" i="2"/>
  <c r="G22" i="2"/>
  <c r="J17" i="2"/>
  <c r="F13" i="2"/>
  <c r="H7" i="2"/>
  <c r="J58" i="2"/>
  <c r="D52" i="2"/>
  <c r="J50" i="2"/>
  <c r="G47" i="2"/>
  <c r="J42" i="2"/>
  <c r="G39" i="2"/>
  <c r="D36" i="2"/>
  <c r="H32" i="2"/>
  <c r="D28" i="2"/>
  <c r="G23" i="2"/>
  <c r="I17" i="2"/>
  <c r="J10" i="2"/>
  <c r="D4" i="2"/>
  <c r="H59" i="2"/>
  <c r="G58" i="2"/>
  <c r="F57" i="2"/>
  <c r="E56" i="2"/>
  <c r="D55" i="2"/>
  <c r="J53" i="2"/>
  <c r="I52" i="2"/>
  <c r="H51" i="2"/>
  <c r="G50" i="2"/>
  <c r="F49" i="2"/>
  <c r="E48" i="2"/>
  <c r="D47" i="2"/>
  <c r="J45" i="2"/>
  <c r="I44" i="2"/>
  <c r="H43" i="2"/>
  <c r="G42" i="2"/>
  <c r="F41" i="2"/>
  <c r="E40" i="2"/>
  <c r="D39" i="2"/>
  <c r="J37" i="2"/>
  <c r="I36" i="2"/>
  <c r="H35" i="2"/>
  <c r="G34" i="2"/>
  <c r="F33" i="2"/>
  <c r="E32" i="2"/>
  <c r="D31" i="2"/>
  <c r="J29" i="2"/>
  <c r="I28" i="2"/>
  <c r="H27" i="2"/>
  <c r="G26" i="2"/>
  <c r="F25" i="2"/>
  <c r="E24" i="2"/>
  <c r="D23" i="2"/>
  <c r="J21" i="2"/>
  <c r="I20" i="2"/>
  <c r="H19" i="2"/>
  <c r="G18" i="2"/>
  <c r="F17" i="2"/>
  <c r="E16" i="2"/>
  <c r="D15" i="2"/>
  <c r="J13" i="2"/>
  <c r="I12" i="2"/>
  <c r="H11" i="2"/>
  <c r="G10" i="2"/>
  <c r="F9" i="2"/>
  <c r="E8" i="2"/>
  <c r="D7" i="2"/>
  <c r="J5" i="2"/>
  <c r="I4" i="2"/>
  <c r="H3" i="2"/>
  <c r="H55" i="2"/>
  <c r="H47" i="2"/>
  <c r="D35" i="2"/>
  <c r="H23" i="2"/>
  <c r="E12" i="2"/>
  <c r="D3" i="2"/>
  <c r="E53" i="2"/>
  <c r="H48" i="2"/>
  <c r="I41" i="2"/>
  <c r="I33" i="2"/>
  <c r="H24" i="2"/>
  <c r="F14" i="2"/>
  <c r="E5" i="2"/>
  <c r="G59" i="2"/>
  <c r="F58" i="2"/>
  <c r="E57" i="2"/>
  <c r="D56" i="2"/>
  <c r="J54" i="2"/>
  <c r="I53" i="2"/>
  <c r="H52" i="2"/>
  <c r="G51" i="2"/>
  <c r="F50" i="2"/>
  <c r="E49" i="2"/>
  <c r="D48" i="2"/>
  <c r="J46" i="2"/>
  <c r="I45" i="2"/>
  <c r="H44" i="2"/>
  <c r="G43" i="2"/>
  <c r="F42" i="2"/>
  <c r="E41" i="2"/>
  <c r="D40" i="2"/>
  <c r="J38" i="2"/>
  <c r="I37" i="2"/>
  <c r="H36" i="2"/>
  <c r="G35" i="2"/>
  <c r="F34" i="2"/>
  <c r="E33" i="2"/>
  <c r="D32" i="2"/>
  <c r="J30" i="2"/>
  <c r="I29" i="2"/>
  <c r="H28" i="2"/>
  <c r="G27" i="2"/>
  <c r="F26" i="2"/>
  <c r="E25" i="2"/>
  <c r="D24" i="2"/>
  <c r="J22" i="2"/>
  <c r="I21" i="2"/>
  <c r="H20" i="2"/>
  <c r="G19" i="2"/>
  <c r="F18" i="2"/>
  <c r="E17" i="2"/>
  <c r="D16" i="2"/>
  <c r="J14" i="2"/>
  <c r="I13" i="2"/>
  <c r="H12" i="2"/>
  <c r="G11" i="2"/>
  <c r="F10" i="2"/>
  <c r="E9" i="2"/>
  <c r="D8" i="2"/>
  <c r="J6" i="2"/>
  <c r="I5" i="2"/>
  <c r="H4" i="2"/>
  <c r="G3" i="2"/>
  <c r="F2" i="2"/>
  <c r="F53" i="2"/>
  <c r="F45" i="2"/>
  <c r="H39" i="2"/>
  <c r="H31" i="2"/>
  <c r="I24" i="2"/>
  <c r="I16" i="2"/>
  <c r="D11" i="2"/>
  <c r="F5" i="2"/>
  <c r="H56" i="2"/>
  <c r="I49" i="2"/>
  <c r="H40" i="2"/>
  <c r="G31" i="2"/>
  <c r="F22" i="2"/>
  <c r="G15" i="2"/>
  <c r="H8" i="2"/>
  <c r="F59" i="2"/>
  <c r="E58" i="2"/>
  <c r="D57" i="2"/>
  <c r="J55" i="2"/>
  <c r="I54" i="2"/>
  <c r="H53" i="2"/>
  <c r="G52" i="2"/>
  <c r="F51" i="2"/>
  <c r="E50" i="2"/>
  <c r="D49" i="2"/>
  <c r="J47" i="2"/>
  <c r="I46" i="2"/>
  <c r="H45" i="2"/>
  <c r="G44" i="2"/>
  <c r="F43" i="2"/>
  <c r="E42" i="2"/>
  <c r="D41" i="2"/>
  <c r="J39" i="2"/>
  <c r="I38" i="2"/>
  <c r="H37" i="2"/>
  <c r="G36" i="2"/>
  <c r="F35" i="2"/>
  <c r="E34" i="2"/>
  <c r="D33" i="2"/>
  <c r="J31" i="2"/>
  <c r="I30" i="2"/>
  <c r="H29" i="2"/>
  <c r="G28" i="2"/>
  <c r="F27" i="2"/>
  <c r="E26" i="2"/>
  <c r="D25" i="2"/>
  <c r="J23" i="2"/>
  <c r="I22" i="2"/>
  <c r="H21" i="2"/>
  <c r="G20" i="2"/>
  <c r="F19" i="2"/>
  <c r="E18" i="2"/>
  <c r="D17" i="2"/>
  <c r="J15" i="2"/>
  <c r="I14" i="2"/>
  <c r="H13" i="2"/>
  <c r="G12" i="2"/>
  <c r="F11" i="2"/>
  <c r="E10" i="2"/>
  <c r="D9" i="2"/>
  <c r="J7" i="2"/>
  <c r="I6" i="2"/>
  <c r="H5" i="2"/>
  <c r="G4" i="2"/>
  <c r="F3" i="2"/>
  <c r="J57" i="2"/>
  <c r="E52" i="2"/>
  <c r="J49" i="2"/>
  <c r="E44" i="2"/>
  <c r="F37" i="2"/>
  <c r="F29" i="2"/>
  <c r="E20" i="2"/>
  <c r="I8" i="2"/>
  <c r="G55" i="2"/>
  <c r="F46" i="2"/>
  <c r="F38" i="2"/>
  <c r="E29" i="2"/>
  <c r="J18" i="2"/>
  <c r="I9" i="2"/>
  <c r="E59" i="2"/>
  <c r="D58" i="2"/>
  <c r="J56" i="2"/>
  <c r="I55" i="2"/>
  <c r="H54" i="2"/>
  <c r="G53" i="2"/>
  <c r="F52" i="2"/>
  <c r="E51" i="2"/>
  <c r="D50" i="2"/>
  <c r="J48" i="2"/>
  <c r="I47" i="2"/>
  <c r="H46" i="2"/>
  <c r="G45" i="2"/>
  <c r="F44" i="2"/>
  <c r="E43" i="2"/>
  <c r="D42" i="2"/>
  <c r="J40" i="2"/>
  <c r="I39" i="2"/>
  <c r="H38" i="2"/>
  <c r="G37" i="2"/>
  <c r="F36" i="2"/>
  <c r="E35" i="2"/>
  <c r="D34" i="2"/>
  <c r="J32" i="2"/>
  <c r="I31" i="2"/>
  <c r="H30" i="2"/>
  <c r="G29" i="2"/>
  <c r="F28" i="2"/>
  <c r="E27" i="2"/>
  <c r="D26" i="2"/>
  <c r="J24" i="2"/>
  <c r="I23" i="2"/>
  <c r="H22" i="2"/>
  <c r="G21" i="2"/>
  <c r="F20" i="2"/>
  <c r="E19" i="2"/>
  <c r="D18" i="2"/>
  <c r="J16" i="2"/>
  <c r="I15" i="2"/>
  <c r="H14" i="2"/>
  <c r="G13" i="2"/>
  <c r="F12" i="2"/>
  <c r="E11" i="2"/>
  <c r="D10" i="2"/>
  <c r="J8" i="2"/>
  <c r="I7" i="2"/>
  <c r="H6" i="2"/>
  <c r="G5" i="2"/>
  <c r="F4" i="2"/>
  <c r="E3" i="2"/>
  <c r="D2" i="2"/>
  <c r="D59" i="2"/>
  <c r="I48" i="2"/>
  <c r="I40" i="2"/>
  <c r="E36" i="2"/>
  <c r="G30" i="2"/>
  <c r="J25" i="2"/>
  <c r="D19" i="2"/>
  <c r="H15" i="2"/>
  <c r="J9" i="2"/>
  <c r="E4" i="2"/>
  <c r="F54" i="2"/>
  <c r="E45" i="2"/>
  <c r="E37" i="2"/>
  <c r="F30" i="2"/>
  <c r="I25" i="2"/>
  <c r="E21" i="2"/>
  <c r="H16" i="2"/>
  <c r="D12" i="2"/>
  <c r="F6" i="2"/>
</calcChain>
</file>

<file path=xl/sharedStrings.xml><?xml version="1.0" encoding="utf-8"?>
<sst xmlns="http://schemas.openxmlformats.org/spreadsheetml/2006/main" count="239" uniqueCount="204">
  <si>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</si>
  <si>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</si>
  <si>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</si>
  <si>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</si>
  <si>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</si>
  <si>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</si>
  <si>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</si>
  <si>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</si>
  <si>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</si>
  <si>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</si>
  <si>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</si>
  <si>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</si>
  <si>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</si>
  <si>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</si>
  <si>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</si>
  <si>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</si>
  <si>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</si>
  <si>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</si>
  <si>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</si>
  <si>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</si>
  <si>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</si>
  <si>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Largo Plazo</t>
  </si>
  <si>
    <t>Estado Analítico de Deuda y Otros Pasivos</t>
  </si>
  <si>
    <t>SIAPA</t>
  </si>
  <si>
    <t>1..5</t>
  </si>
  <si>
    <t>28/06/2021</t>
  </si>
  <si>
    <t>2021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</si>
  <si>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</si>
  <si>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</si>
  <si>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</si>
  <si>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</si>
  <si>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</si>
  <si>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</si>
  <si>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</si>
  <si>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</si>
  <si>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</si>
  <si>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</si>
  <si>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</si>
  <si>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</si>
  <si>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</si>
  <si>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</si>
  <si>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</si>
  <si>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</si>
  <si>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</si>
  <si>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</si>
  <si>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</si>
  <si>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</si>
  <si>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</si>
  <si>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</si>
  <si>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</si>
  <si>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</si>
  <si>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</si>
  <si>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</si>
  <si>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</si>
  <si>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</si>
  <si>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</si>
  <si>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</si>
  <si>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</si>
  <si>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</si>
  <si>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</si>
  <si>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</si>
  <si>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</si>
  <si>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</si>
  <si>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</si>
  <si>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</si>
  <si>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</si>
  <si>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</si>
  <si>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</si>
  <si>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</si>
  <si>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</si>
  <si>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</si>
  <si>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</si>
  <si>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</si>
  <si>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</si>
  <si>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</si>
  <si>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</si>
  <si>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</si>
  <si>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</si>
  <si>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</si>
  <si>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</si>
  <si>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</si>
  <si>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</si>
  <si>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</si>
  <si>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</si>
  <si>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</si>
  <si>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</si>
  <si>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</si>
  <si>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</si>
  <si>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</si>
  <si>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</si>
  <si>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</si>
  <si>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</si>
  <si>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</si>
  <si>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</si>
  <si>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  CP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</si>
  <si>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</si>
  <si>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</si>
  <si>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</si>
  <si>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</si>
  <si>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</si>
  <si>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</si>
  <si>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</si>
  <si>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</si>
  <si>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</si>
  <si>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</si>
  <si>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</si>
  <si>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</si>
  <si>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</si>
  <si>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</si>
  <si>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</si>
  <si>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</si>
  <si>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</si>
  <si>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</si>
  <si>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</si>
  <si>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</si>
  <si>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</si>
  <si>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</si>
  <si>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</si>
  <si>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</si>
  <si>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</si>
  <si>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</si>
  <si>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</si>
  <si>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</si>
  <si>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</si>
  <si>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</si>
  <si>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</si>
  <si>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</si>
  <si>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</si>
  <si>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</si>
  <si>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</si>
  <si>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</si>
  <si>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</si>
  <si>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</si>
  <si>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</si>
  <si>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</si>
  <si>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</si>
  <si>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</si>
  <si>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</si>
  <si>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</si>
  <si>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</si>
  <si>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</si>
  <si>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</si>
  <si>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</si>
  <si>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</si>
  <si>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</si>
  <si>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</si>
  <si>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</si>
  <si>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</si>
  <si>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</si>
  <si>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</si>
  <si>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</si>
  <si>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</si>
  <si>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</si>
  <si>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</si>
  <si>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</si>
  <si>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</si>
  <si>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</si>
  <si>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</si>
  <si>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</si>
  <si>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</si>
  <si>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</si>
  <si>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</si>
  <si>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</si>
  <si>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</si>
  <si>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</si>
  <si>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</si>
  <si>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</si>
  <si>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</si>
  <si>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</si>
  <si>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</si>
  <si>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</si>
  <si>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</si>
  <si>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</si>
  <si>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</si>
  <si>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</si>
  <si>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</si>
  <si>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</si>
  <si>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</si>
  <si>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</si>
  <si>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</si>
  <si>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</si>
  <si>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</si>
  <si>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</si>
  <si>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</si>
  <si>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</si>
  <si>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</si>
  <si>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</si>
  <si>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</si>
  <si>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</si>
  <si>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</si>
  <si>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SISTEMA INTERMUNICIPAL DE LOS SERVICIOS DE AGUA POTABLE Y ALCANTARILLADO (SIAPA)</t>
  </si>
  <si>
    <t>(Cifras en pesos)</t>
  </si>
  <si>
    <t>Pesos</t>
  </si>
  <si>
    <t>Institución Bancaria</t>
  </si>
  <si>
    <t>Subtotal de Deuda Pública a Corto Plazo</t>
  </si>
  <si>
    <t>Subtotal de Deuda Pública a Largo Plazo</t>
  </si>
  <si>
    <t>Total de Otros Pasivos</t>
  </si>
  <si>
    <t>Total Deuda Publica y Otros Pasivos</t>
  </si>
  <si>
    <t>5</t>
  </si>
  <si>
    <t>Enero</t>
  </si>
  <si>
    <t>Mayo</t>
  </si>
  <si>
    <t>1</t>
  </si>
  <si>
    <t xml:space="preserve">Del 1 de Enero al 31 de Mayo del 2021 </t>
  </si>
  <si>
    <t>Proveedores y Acre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</si>
</sst>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0" fontId="32" fillId="0" borderId="16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95251</xdr:colOff>
      <xdr:row>1</xdr:row>
      <xdr:rowOff>252190</xdr:rowOff>
    </xdr:from>
    <xdr:to>
      <xdr:col>13</xdr:col>
      <xdr:colOff>95250</xdr:colOff>
      <xdr:row>3</xdr:row>
      <xdr:rowOff>145310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17782" y="252190"/>
          <a:ext cx="1762124" cy="512245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154782</xdr:colOff>
      <xdr:row>44</xdr:row>
      <xdr:rowOff>71437</xdr:rowOff>
    </xdr:from>
    <xdr:to>
      <xdr:col>13</xdr:col>
      <xdr:colOff>73</xdr:colOff>
      <xdr:row>51</xdr:row>
      <xdr:rowOff>69061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4407" y="9036843"/>
          <a:ext cx="9620322" cy="11644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1416050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4142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40" activePane="bottomLeft" state="frozen"/>
      <selection pane="bottomLeft" activeCell="D51" sqref="D51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7.425781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6.42578125" customWidth="1"/>
    <col min="14" max="14" width="3" customWidth="1"/>
    <col min="15" max="15" width="15.42578125" customWidth="1"/>
    <col min="16" max="16" width="3.140625" customWidth="1"/>
    <col min="17" max="17" width="17.42578125" customWidth="1"/>
    <col min="18" max="18" width="11.42578125"/>
    <col min="19" max="19" width="17.42578125" hidden="1" customWidth="1"/>
    <col min="20" max="20" width="0" hidden="1" customWidth="1"/>
  </cols>
  <sheetData>
    <row r="1" spans="2:14" s="7" customFormat="1" ht="13.5" hidden="1" thickBot="1" x14ac:dyDescent="0.25">
      <c r="B1" s="3" t="s">
        <v>26</v>
      </c>
      <c r="C1" s="2" t="s">
        <v>24</v>
      </c>
      <c r="D1" s="2" t="s">
        <v>25</v>
      </c>
      <c r="E1" s="2" t="s">
        <v>23</v>
      </c>
      <c r="F1" s="2"/>
      <c r="G1" s="2"/>
      <c r="H1" s="6" t="s">
        <v>198</v>
      </c>
      <c r="I1" s="7" t="s">
        <v>199</v>
      </c>
      <c r="J1" s="7" t="s">
        <v>200</v>
      </c>
      <c r="K1" s="8" t="s">
        <v>201</v>
      </c>
      <c r="L1" s="58">
        <v>44347</v>
      </c>
      <c r="M1" s="7">
        <v>31</v>
      </c>
    </row>
    <row r="2" spans="2:14" ht="24.75" customHeight="1" x14ac:dyDescent="0.3"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2:14" ht="24.75" customHeight="1" x14ac:dyDescent="0.3">
      <c r="B3" s="106" t="s">
        <v>190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8"/>
    </row>
    <row r="4" spans="2:14" ht="24.75" customHeight="1" x14ac:dyDescent="0.3">
      <c r="B4" s="93" t="s">
        <v>22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2:14" ht="24.75" customHeight="1" x14ac:dyDescent="0.25">
      <c r="B5" s="90" t="s">
        <v>202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6" spans="2:14" ht="30.75" customHeight="1" thickBot="1" x14ac:dyDescent="0.25">
      <c r="B6" s="103" t="s">
        <v>191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5"/>
    </row>
    <row r="7" spans="2:14" ht="14.25" customHeight="1" x14ac:dyDescent="0.25">
      <c r="B7" s="27"/>
      <c r="C7" s="28"/>
      <c r="D7" s="28"/>
      <c r="E7" s="28"/>
      <c r="F7" s="28"/>
      <c r="G7" s="28"/>
      <c r="H7" s="102" t="s">
        <v>9</v>
      </c>
      <c r="I7" s="102"/>
      <c r="J7" s="102"/>
      <c r="K7" s="102"/>
      <c r="L7" s="102"/>
      <c r="M7" s="29"/>
      <c r="N7" s="30"/>
    </row>
    <row r="8" spans="2:14" ht="14.25" customHeight="1" x14ac:dyDescent="0.25">
      <c r="B8" s="31"/>
      <c r="C8" s="24"/>
      <c r="D8" s="24"/>
      <c r="E8" s="24"/>
      <c r="F8" s="24"/>
      <c r="G8" s="25"/>
      <c r="H8" s="101" t="s">
        <v>8</v>
      </c>
      <c r="I8" s="101"/>
      <c r="J8" s="101"/>
      <c r="K8" s="24"/>
      <c r="L8" s="101" t="s">
        <v>5</v>
      </c>
      <c r="M8" s="26"/>
      <c r="N8" s="32"/>
    </row>
    <row r="9" spans="2:14" ht="30.75" thickBot="1" x14ac:dyDescent="0.25">
      <c r="B9" s="99" t="s">
        <v>0</v>
      </c>
      <c r="C9" s="100"/>
      <c r="D9" s="100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0"/>
      <c r="M9" s="34" t="s">
        <v>11</v>
      </c>
      <c r="N9" s="35"/>
    </row>
    <row r="10" spans="2:14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2:14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40"/>
    </row>
    <row r="12" spans="2:14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40"/>
    </row>
    <row r="13" spans="2:14" ht="15.75" thickTop="1" x14ac:dyDescent="0.25">
      <c r="B13" s="42"/>
      <c r="C13" s="19" t="s">
        <v>17</v>
      </c>
      <c r="D13" s="4"/>
      <c r="E13" s="9"/>
      <c r="F13" s="9"/>
      <c r="G13" s="62">
        <v>87572303.069999993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  <c r="M13" s="62">
        <v>90786952.989999995</v>
      </c>
      <c r="N13" s="43"/>
    </row>
    <row r="14" spans="2:14" ht="15" x14ac:dyDescent="0.25">
      <c r="B14" s="44"/>
      <c r="C14" s="9"/>
      <c r="D14" s="13" t="s">
        <v>14</v>
      </c>
      <c r="E14" s="9" t="s">
        <v>192</v>
      </c>
      <c r="F14" s="9" t="s">
        <v>193</v>
      </c>
      <c r="G14" s="61">
        <v>87572303.069999993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90786952.989999995</v>
      </c>
      <c r="N14" s="43"/>
    </row>
    <row r="15" spans="2:14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43"/>
    </row>
    <row r="16" spans="2:14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43"/>
    </row>
    <row r="17" spans="2:14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43"/>
    </row>
    <row r="18" spans="2:14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43"/>
    </row>
    <row r="19" spans="2:14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43"/>
    </row>
    <row r="20" spans="2:14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43"/>
    </row>
    <row r="21" spans="2:14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43"/>
    </row>
    <row r="22" spans="2:14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43"/>
    </row>
    <row r="23" spans="2:14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43"/>
    </row>
    <row r="24" spans="2:14" ht="15" x14ac:dyDescent="0.25">
      <c r="B24" s="44"/>
      <c r="C24" s="16" t="s">
        <v>194</v>
      </c>
      <c r="D24" s="17"/>
      <c r="E24" s="17"/>
      <c r="F24" s="17"/>
      <c r="G24" s="62">
        <v>87572303.069999993</v>
      </c>
      <c r="H24" s="62">
        <v>0</v>
      </c>
      <c r="I24" s="62">
        <v>0</v>
      </c>
      <c r="J24" s="62">
        <v>0</v>
      </c>
      <c r="K24" s="62">
        <v>0</v>
      </c>
      <c r="L24" s="62">
        <v>0</v>
      </c>
      <c r="M24" s="62">
        <v>90786952.989999995</v>
      </c>
      <c r="N24" s="43"/>
    </row>
    <row r="25" spans="2:14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43"/>
    </row>
    <row r="26" spans="2:14" ht="15.75" thickBot="1" x14ac:dyDescent="0.3">
      <c r="B26" s="44"/>
      <c r="C26" s="53" t="s">
        <v>21</v>
      </c>
      <c r="D26" s="55"/>
      <c r="E26" s="55"/>
      <c r="F26" s="55"/>
      <c r="G26" s="60"/>
      <c r="H26" s="60"/>
      <c r="I26" s="60"/>
      <c r="J26" s="60"/>
      <c r="K26" s="60"/>
      <c r="L26" s="60"/>
      <c r="M26" s="60"/>
      <c r="N26" s="43"/>
    </row>
    <row r="27" spans="2:14" ht="15.75" thickTop="1" x14ac:dyDescent="0.25">
      <c r="B27" s="44"/>
      <c r="C27" s="19" t="s">
        <v>17</v>
      </c>
      <c r="D27" s="9"/>
      <c r="E27" s="9"/>
      <c r="F27" s="9"/>
      <c r="G27" s="62">
        <v>2474711846.5799999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2435921258.1700001</v>
      </c>
      <c r="N27" s="43"/>
    </row>
    <row r="28" spans="2:14" ht="15" x14ac:dyDescent="0.25">
      <c r="B28" s="44"/>
      <c r="C28" s="9"/>
      <c r="D28" s="13" t="s">
        <v>14</v>
      </c>
      <c r="E28" s="9" t="s">
        <v>192</v>
      </c>
      <c r="F28" s="9" t="s">
        <v>193</v>
      </c>
      <c r="G28" s="61">
        <v>2474711846.5799999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2435921258.1700001</v>
      </c>
      <c r="N28" s="43"/>
    </row>
    <row r="29" spans="2:14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43"/>
    </row>
    <row r="30" spans="2:14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43"/>
    </row>
    <row r="31" spans="2:14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43"/>
    </row>
    <row r="32" spans="2:14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43"/>
    </row>
    <row r="33" spans="2:14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43"/>
    </row>
    <row r="34" spans="2:14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43"/>
    </row>
    <row r="35" spans="2:14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43"/>
    </row>
    <row r="36" spans="2:14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43"/>
    </row>
    <row r="37" spans="2:14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43"/>
    </row>
    <row r="38" spans="2:14" ht="15" x14ac:dyDescent="0.25">
      <c r="B38" s="44"/>
      <c r="C38" s="16" t="s">
        <v>195</v>
      </c>
      <c r="D38" s="17"/>
      <c r="E38" s="17"/>
      <c r="F38" s="17"/>
      <c r="G38" s="62">
        <v>2474711846.5799999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2435921258.1700001</v>
      </c>
      <c r="N38" s="43"/>
    </row>
    <row r="39" spans="2:14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43"/>
    </row>
    <row r="40" spans="2:14" ht="15" x14ac:dyDescent="0.25">
      <c r="B40" s="44"/>
      <c r="C40" s="16" t="s">
        <v>196</v>
      </c>
      <c r="D40" s="17"/>
      <c r="E40" s="17" t="s">
        <v>192</v>
      </c>
      <c r="F40" s="17" t="s">
        <v>203</v>
      </c>
      <c r="G40" s="62">
        <v>1645378121.48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1565411903.0799999</v>
      </c>
      <c r="N40" s="43"/>
    </row>
    <row r="41" spans="2:14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43"/>
    </row>
    <row r="42" spans="2:14" ht="15.75" thickBot="1" x14ac:dyDescent="0.3">
      <c r="B42" s="46" t="s">
        <v>197</v>
      </c>
      <c r="C42" s="9"/>
      <c r="D42" s="9"/>
      <c r="E42" s="9"/>
      <c r="F42" s="9"/>
      <c r="G42" s="63">
        <v>4207662271.1300001</v>
      </c>
      <c r="H42" s="63">
        <v>0</v>
      </c>
      <c r="I42" s="63">
        <v>0</v>
      </c>
      <c r="J42" s="63">
        <v>0</v>
      </c>
      <c r="K42" s="63">
        <v>0</v>
      </c>
      <c r="L42" s="63">
        <v>0</v>
      </c>
      <c r="M42" s="63">
        <v>4092120114.2399998</v>
      </c>
      <c r="N42" s="43"/>
    </row>
    <row r="43" spans="2:14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43"/>
    </row>
    <row r="44" spans="2:14" x14ac:dyDescent="0.2">
      <c r="B44" s="44"/>
      <c r="C44" s="9"/>
      <c r="D44" s="9"/>
      <c r="E44" s="9"/>
      <c r="F44" s="9"/>
      <c r="G44" s="9"/>
      <c r="H44" s="9"/>
      <c r="I44" s="10"/>
      <c r="J44" s="10"/>
      <c r="K44" s="10"/>
      <c r="L44" s="9"/>
      <c r="M44" s="9"/>
      <c r="N44" s="43"/>
    </row>
    <row r="45" spans="2:14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43"/>
    </row>
    <row r="46" spans="2:14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48"/>
    </row>
    <row r="47" spans="2:14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23"/>
      <c r="N47" s="48"/>
    </row>
    <row r="48" spans="2:14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2"/>
      <c r="N48" s="48"/>
    </row>
    <row r="49" spans="2:14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48"/>
    </row>
    <row r="50" spans="2:14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48"/>
    </row>
    <row r="51" spans="2:14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48"/>
    </row>
    <row r="52" spans="2:14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48"/>
    </row>
    <row r="53" spans="2:14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2"/>
    </row>
  </sheetData>
  <mergeCells count="9">
    <mergeCell ref="B5:N5"/>
    <mergeCell ref="B4:N4"/>
    <mergeCell ref="B2:N2"/>
    <mergeCell ref="B9:D9"/>
    <mergeCell ref="H8:J8"/>
    <mergeCell ref="H7:L7"/>
    <mergeCell ref="B6:N6"/>
    <mergeCell ref="L8:L9"/>
    <mergeCell ref="B3:N3"/>
  </mergeCells>
  <printOptions horizontalCentered="1"/>
  <pageMargins left="0.70866141732283472" right="0.70866141732283472" top="0.39370078740157483" bottom="0.3937007874015748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2.42578125" bestFit="1" customWidth="1"/>
    <col min="7" max="7" width="19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27</v>
      </c>
      <c r="B1" s="82" t="s">
        <v>28</v>
      </c>
      <c r="C1" s="64" t="s">
        <v>29</v>
      </c>
      <c r="D1" s="65" t="s">
        <v>30</v>
      </c>
      <c r="E1" s="65" t="s">
        <v>31</v>
      </c>
      <c r="F1" s="65" t="s">
        <v>32</v>
      </c>
      <c r="G1" s="65" t="s">
        <v>33</v>
      </c>
      <c r="H1" s="65" t="s">
        <v>34</v>
      </c>
      <c r="I1" s="65" t="s">
        <v>35</v>
      </c>
      <c r="J1" s="65" t="s">
        <v>36</v>
      </c>
    </row>
    <row r="2" spans="1:10" x14ac:dyDescent="0.2">
      <c r="A2" s="66" t="s">
        <v>37</v>
      </c>
      <c r="B2" s="66" t="s">
        <v>28</v>
      </c>
      <c r="C2" s="66" t="s">
        <v>28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38</v>
      </c>
      <c r="B3" s="70" t="s">
        <v>39</v>
      </c>
      <c r="C3" s="65" t="s">
        <v>28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40</v>
      </c>
      <c r="B4" s="74" t="s">
        <v>41</v>
      </c>
      <c r="C4" s="65" t="s">
        <v>28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42</v>
      </c>
      <c r="B5" s="75" t="s">
        <v>43</v>
      </c>
      <c r="C5" s="65" t="s">
        <v>28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44</v>
      </c>
      <c r="B6" s="77" t="s">
        <v>45</v>
      </c>
      <c r="C6" s="65" t="s">
        <v>28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46</v>
      </c>
      <c r="B7" s="77" t="s">
        <v>47</v>
      </c>
      <c r="C7" s="65" t="s">
        <v>28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48</v>
      </c>
      <c r="B8" s="77" t="s">
        <v>49</v>
      </c>
      <c r="C8" s="65" t="s">
        <v>50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51</v>
      </c>
      <c r="B9" s="75" t="s">
        <v>52</v>
      </c>
      <c r="C9" s="65" t="s">
        <v>28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44</v>
      </c>
      <c r="B10" s="77" t="s">
        <v>53</v>
      </c>
      <c r="C10" s="65" t="s">
        <v>28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46</v>
      </c>
      <c r="B11" s="77" t="s">
        <v>54</v>
      </c>
      <c r="C11" s="65" t="s">
        <v>28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55</v>
      </c>
      <c r="B12" s="77" t="s">
        <v>56</v>
      </c>
      <c r="C12" s="65" t="s">
        <v>57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58</v>
      </c>
      <c r="B13" s="75" t="s">
        <v>59</v>
      </c>
      <c r="C13" s="65" t="s">
        <v>28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60</v>
      </c>
      <c r="B14" s="77" t="s">
        <v>61</v>
      </c>
      <c r="C14" s="65" t="s">
        <v>28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62</v>
      </c>
      <c r="B15" s="77" t="s">
        <v>63</v>
      </c>
      <c r="C15" s="65" t="s">
        <v>28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64</v>
      </c>
      <c r="B16" s="77" t="s">
        <v>65</v>
      </c>
      <c r="C16" s="65" t="s">
        <v>66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67</v>
      </c>
      <c r="B17" s="77" t="s">
        <v>68</v>
      </c>
      <c r="C17" s="65" t="s">
        <v>69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70</v>
      </c>
      <c r="B18" s="77" t="s">
        <v>71</v>
      </c>
      <c r="C18" s="65" t="s">
        <v>72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73</v>
      </c>
      <c r="B19" s="77" t="s">
        <v>74</v>
      </c>
      <c r="C19" s="65" t="s">
        <v>75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76</v>
      </c>
      <c r="B20" s="77" t="s">
        <v>77</v>
      </c>
      <c r="C20" s="65" t="s">
        <v>78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79</v>
      </c>
      <c r="B21" s="77" t="s">
        <v>80</v>
      </c>
      <c r="C21" s="65" t="s">
        <v>81</v>
      </c>
      <c r="D21" s="78" t="e">
        <f ca="1">[1]!BexGetData("DP_1","99O1PC6958DN44NJJNLMAOO3Y","10000002103001")</f>
        <v>#NAME?</v>
      </c>
      <c r="E21" s="78" t="e">
        <f ca="1">[1]!BexGetData("DP_1","99O1PC6958DN44NJJNLMKVMZ2","10000002103001")</f>
        <v>#NAME?</v>
      </c>
      <c r="F21" s="78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82</v>
      </c>
      <c r="B22" s="77" t="s">
        <v>83</v>
      </c>
      <c r="C22" s="65" t="s">
        <v>84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85</v>
      </c>
      <c r="B23" s="77" t="s">
        <v>86</v>
      </c>
      <c r="C23" s="65" t="s">
        <v>87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88</v>
      </c>
      <c r="B24" s="77" t="s">
        <v>89</v>
      </c>
      <c r="C24" s="65" t="s">
        <v>90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2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2" t="e">
        <f ca="1">[1]!BexGetData("DP_1","99O1PC6958DN44NKJ6WU5OFM0","10000002103010")</f>
        <v>#NAME?</v>
      </c>
    </row>
    <row r="25" spans="1:10" x14ac:dyDescent="0.2">
      <c r="A25" s="88" t="s">
        <v>91</v>
      </c>
      <c r="B25" s="77" t="s">
        <v>92</v>
      </c>
      <c r="C25" s="65" t="s">
        <v>93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94</v>
      </c>
      <c r="B26" s="77" t="s">
        <v>95</v>
      </c>
      <c r="C26" s="65" t="s">
        <v>96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8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8" t="e">
        <f ca="1">[1]!BexGetData("DP_1","99O1PC6958DN44NKJ6WU5OFM0","10000002103012")</f>
        <v>#NAME?</v>
      </c>
    </row>
    <row r="27" spans="1:10" x14ac:dyDescent="0.2">
      <c r="A27" s="88" t="s">
        <v>97</v>
      </c>
      <c r="B27" s="77" t="s">
        <v>98</v>
      </c>
      <c r="C27" s="65" t="s">
        <v>99</v>
      </c>
      <c r="D27" s="72" t="e">
        <f ca="1">[1]!BexGetData("DP_1","99O1PC6958DN44NJJNLMAOO3Y","10000002103013")</f>
        <v>#NAME?</v>
      </c>
      <c r="E27" s="72" t="e">
        <f ca="1">[1]!BexGetData("DP_1","99O1PC6958DN44NJJNLMKVMZ2","10000002103013")</f>
        <v>#NAME?</v>
      </c>
      <c r="F27" s="72" t="e">
        <f ca="1">[1]!BexGetData("DP_1","99O1PC6958DN44NJJNLMV2LU6","10000002103013")</f>
        <v>#NAME?</v>
      </c>
      <c r="G27" s="72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76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100</v>
      </c>
      <c r="B28" s="77" t="s">
        <v>101</v>
      </c>
      <c r="C28" s="65" t="s">
        <v>102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103</v>
      </c>
      <c r="B29" s="77" t="s">
        <v>104</v>
      </c>
      <c r="C29" s="65" t="s">
        <v>105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106</v>
      </c>
      <c r="B30" s="77" t="s">
        <v>107</v>
      </c>
      <c r="C30" s="65" t="s">
        <v>108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109</v>
      </c>
      <c r="B31" s="77" t="s">
        <v>110</v>
      </c>
      <c r="C31" s="65" t="s">
        <v>111</v>
      </c>
      <c r="D31" s="72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2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76" t="e">
        <f ca="1">[1]!BexGetData("DP_1","99O1PC6958DN44NKJ6WTU2JNS","10000002104001")</f>
        <v>#NAME?</v>
      </c>
      <c r="J31" s="78" t="e">
        <f ca="1">[1]!BexGetData("DP_1","99O1PC6958DN44NKJ6WU5OFM0","10000002104001")</f>
        <v>#NAME?</v>
      </c>
    </row>
    <row r="32" spans="1:10" x14ac:dyDescent="0.2">
      <c r="A32" s="88" t="s">
        <v>112</v>
      </c>
      <c r="B32" s="77" t="s">
        <v>113</v>
      </c>
      <c r="C32" s="65" t="s">
        <v>114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115</v>
      </c>
      <c r="B33" s="77" t="s">
        <v>116</v>
      </c>
      <c r="C33" s="65" t="s">
        <v>117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118</v>
      </c>
      <c r="B34" s="77" t="s">
        <v>119</v>
      </c>
      <c r="C34" s="65" t="s">
        <v>120</v>
      </c>
      <c r="D34" s="78" t="e">
        <f ca="1">[1]!BexGetData("DP_1","99O1PC6958DN44NJJNLMAOO3Y","10000002105002")</f>
        <v>#NAME?</v>
      </c>
      <c r="E34" s="72" t="e">
        <f ca="1">[1]!BexGetData("DP_1","99O1PC6958DN44NJJNLMKVMZ2","10000002105002")</f>
        <v>#NAME?</v>
      </c>
      <c r="F34" s="72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121</v>
      </c>
      <c r="B35" s="77" t="s">
        <v>122</v>
      </c>
      <c r="C35" s="65" t="s">
        <v>123</v>
      </c>
      <c r="D35" s="78" t="e">
        <f ca="1">[1]!BexGetData("DP_1","99O1PC6958DN44NJJNLMAOO3Y","10000002105003")</f>
        <v>#NAME?</v>
      </c>
      <c r="E35" s="72" t="e">
        <f ca="1">[1]!BexGetData("DP_1","99O1PC6958DN44NJJNLMKVMZ2","10000002105003")</f>
        <v>#NAME?</v>
      </c>
      <c r="F35" s="72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124</v>
      </c>
      <c r="B36" s="77" t="s">
        <v>125</v>
      </c>
      <c r="C36" s="65" t="s">
        <v>126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127</v>
      </c>
      <c r="B37" s="77" t="s">
        <v>128</v>
      </c>
      <c r="C37" s="65" t="s">
        <v>129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130</v>
      </c>
      <c r="B38" s="77" t="s">
        <v>131</v>
      </c>
      <c r="C38" s="65" t="s">
        <v>132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133</v>
      </c>
      <c r="B39" s="77" t="s">
        <v>134</v>
      </c>
      <c r="C39" s="65" t="s">
        <v>135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136</v>
      </c>
      <c r="B40" s="77" t="s">
        <v>137</v>
      </c>
      <c r="C40" s="65" t="s">
        <v>138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139</v>
      </c>
      <c r="B41" s="77" t="s">
        <v>140</v>
      </c>
      <c r="C41" s="65" t="s">
        <v>141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142</v>
      </c>
      <c r="B42" s="77" t="s">
        <v>143</v>
      </c>
      <c r="C42" s="65" t="s">
        <v>28</v>
      </c>
      <c r="D42" s="72" t="e">
        <f ca="1">[1]!BexGetData("DP_1","99O1PC6958DN44NJJNLMAOO3Y","CSDDA313")</f>
        <v>#NAME?</v>
      </c>
      <c r="E42" s="72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144</v>
      </c>
      <c r="B43" s="77" t="s">
        <v>145</v>
      </c>
      <c r="C43" s="65" t="s">
        <v>146</v>
      </c>
      <c r="D43" s="72" t="e">
        <f ca="1">[1]!BexGetData("DP_1","99O1PC6958DN44NJJNLMAOO3Y","10000002108001")</f>
        <v>#NAME?</v>
      </c>
      <c r="E43" s="72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147</v>
      </c>
      <c r="B44" s="77" t="s">
        <v>148</v>
      </c>
      <c r="C44" s="65" t="s">
        <v>149</v>
      </c>
      <c r="D44" s="72" t="e">
        <f ca="1">[1]!BexGetData("DP_1","99O1PC6958DN44NJJNLMAOO3Y","10000002108002")</f>
        <v>#NAME?</v>
      </c>
      <c r="E44" s="72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150</v>
      </c>
      <c r="B45" s="77" t="s">
        <v>151</v>
      </c>
      <c r="C45" s="65" t="s">
        <v>28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152</v>
      </c>
      <c r="B46" s="77" t="s">
        <v>153</v>
      </c>
      <c r="C46" s="65" t="s">
        <v>154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2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2" t="e">
        <f ca="1">[1]!BexGetData("DP_1","99O1PC6958DN44NKJ6WU5OFM0","10000002103003")</f>
        <v>#NAME?</v>
      </c>
    </row>
    <row r="47" spans="1:10" x14ac:dyDescent="0.2">
      <c r="A47" s="88" t="s">
        <v>155</v>
      </c>
      <c r="B47" s="77" t="s">
        <v>156</v>
      </c>
      <c r="C47" s="65" t="s">
        <v>157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2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2" t="e">
        <f ca="1">[1]!BexGetData("DP_1","99O1PC6958DN44NKJ6WU5OFM0","10000002103009")</f>
        <v>#NAME?</v>
      </c>
    </row>
    <row r="48" spans="1:10" x14ac:dyDescent="0.2">
      <c r="A48" s="88" t="s">
        <v>158</v>
      </c>
      <c r="B48" s="77" t="s">
        <v>159</v>
      </c>
      <c r="C48" s="65" t="s">
        <v>160</v>
      </c>
      <c r="D48" s="72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2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76" t="e">
        <f ca="1">[1]!BexGetData("DP_1","99O1PC6958DN44NKJ6WTU2JNS","10000002103021")</f>
        <v>#NAME?</v>
      </c>
      <c r="J48" s="78" t="e">
        <f ca="1">[1]!BexGetData("DP_1","99O1PC6958DN44NKJ6WU5OFM0","10000002103021")</f>
        <v>#NAME?</v>
      </c>
    </row>
    <row r="49" spans="1:10" x14ac:dyDescent="0.2">
      <c r="A49" s="88" t="s">
        <v>161</v>
      </c>
      <c r="B49" s="77" t="s">
        <v>162</v>
      </c>
      <c r="C49" s="65" t="s">
        <v>163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164</v>
      </c>
      <c r="B50" s="77" t="s">
        <v>165</v>
      </c>
      <c r="C50" s="65" t="s">
        <v>166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2" t="e">
        <f ca="1">[1]!BexGetData("DP_1","99O1PC6958DN44NKJ6WU5OFM0","10000002109002")</f>
        <v>#NAME?</v>
      </c>
    </row>
    <row r="51" spans="1:10" x14ac:dyDescent="0.2">
      <c r="A51" s="88" t="s">
        <v>167</v>
      </c>
      <c r="B51" s="77" t="s">
        <v>168</v>
      </c>
      <c r="C51" s="65" t="s">
        <v>169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170</v>
      </c>
      <c r="B52" s="77" t="s">
        <v>171</v>
      </c>
      <c r="C52" s="65" t="s">
        <v>172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173</v>
      </c>
      <c r="B53" s="77" t="s">
        <v>174</v>
      </c>
      <c r="C53" s="65" t="s">
        <v>175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176</v>
      </c>
      <c r="B54" s="77" t="s">
        <v>177</v>
      </c>
      <c r="C54" s="65" t="s">
        <v>178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179</v>
      </c>
      <c r="B55" s="77" t="s">
        <v>180</v>
      </c>
      <c r="C55" s="65" t="s">
        <v>181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182</v>
      </c>
      <c r="B56" s="77" t="s">
        <v>183</v>
      </c>
      <c r="C56" s="65" t="s">
        <v>28</v>
      </c>
      <c r="D56" s="72" t="e">
        <f ca="1">[1]!BexGetData("DP_1","99O1PC6958DN44NJJNLMAOO3Y","CSDDA32")</f>
        <v>#NAME?</v>
      </c>
      <c r="E56" s="72" t="e">
        <f ca="1">[1]!BexGetData("DP_1","99O1PC6958DN44NJJNLMKVMZ2","CSDDA32")</f>
        <v>#NAME?</v>
      </c>
      <c r="F56" s="78" t="e">
        <f ca="1">[1]!BexGetData("DP_1","99O1PC6958DN44NJJNLMV2LU6","CSDDA32")</f>
        <v>#NAME?</v>
      </c>
      <c r="G56" s="72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76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184</v>
      </c>
      <c r="B57" s="77" t="s">
        <v>185</v>
      </c>
      <c r="C57" s="65" t="s">
        <v>28</v>
      </c>
      <c r="D57" s="72" t="e">
        <f ca="1">[1]!BexGetData("DP_1","99O1PC6958DN44NJJNLMAOO3Y","CSDDA325")</f>
        <v>#NAME?</v>
      </c>
      <c r="E57" s="72" t="e">
        <f ca="1">[1]!BexGetData("DP_1","99O1PC6958DN44NJJNLMKVMZ2","CSDDA325")</f>
        <v>#NAME?</v>
      </c>
      <c r="F57" s="78" t="e">
        <f ca="1">[1]!BexGetData("DP_1","99O1PC6958DN44NJJNLMV2LU6","CSDDA325")</f>
        <v>#NAME?</v>
      </c>
      <c r="G57" s="72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76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186</v>
      </c>
      <c r="B58" s="77" t="s">
        <v>187</v>
      </c>
      <c r="C58" s="65" t="s">
        <v>188</v>
      </c>
      <c r="D58" s="72" t="e">
        <f ca="1">[1]!BexGetData("DP_1","99O1PC6958DN44NJJNLMAOO3Y","10000002103018")</f>
        <v>#NAME?</v>
      </c>
      <c r="E58" s="72" t="e">
        <f ca="1">[1]!BexGetData("DP_1","99O1PC6958DN44NJJNLMKVMZ2","10000002103018")</f>
        <v>#NAME?</v>
      </c>
      <c r="F58" s="78" t="e">
        <f ca="1">[1]!BexGetData("DP_1","99O1PC6958DN44NJJNLMV2LU6","10000002103018")</f>
        <v>#NAME?</v>
      </c>
      <c r="G58" s="72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76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189</v>
      </c>
      <c r="B59" s="81" t="s">
        <v>28</v>
      </c>
      <c r="C59" s="65" t="s">
        <v>28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06BEA34-9495-4229-9972-09996A88C159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MAYO</vt:lpstr>
      <vt:lpstr>Fuente-NoBorrar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2021-07-01T20:53:25Z</cp:lastPrinted>
  <dcterms:created xsi:type="dcterms:W3CDTF">2011-06-09T14:10:53Z</dcterms:created>
  <dcterms:modified xsi:type="dcterms:W3CDTF">2021-07-01T20:53:26Z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 Mayo 2021.xlsx</vt:lpwstr>
  </property>
</Properties>
</file>