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34669RNGTE8019\Users\Ajasso\OneDrive - SIAPA\Escritorio\TRASPARENCIA\PAGINA WEB SIAPA\2025\DICIEMBRE\"/>
    </mc:Choice>
  </mc:AlternateContent>
  <bookViews>
    <workbookView xWindow="0" yWindow="0" windowWidth="28800" windowHeight="12210" tabRatio="337"/>
  </bookViews>
  <sheets>
    <sheet name="FRACCION VI inciso c)" sheetId="1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1" i="12" l="1"/>
  <c r="G60" i="12"/>
  <c r="G59" i="12"/>
  <c r="F61" i="12"/>
  <c r="F60" i="12"/>
  <c r="F59" i="12"/>
  <c r="G49" i="12"/>
  <c r="G51" i="12"/>
  <c r="G46" i="12"/>
  <c r="G45" i="12"/>
  <c r="G44" i="12"/>
  <c r="G43" i="12"/>
  <c r="G39" i="12"/>
  <c r="G37" i="12"/>
  <c r="G58" i="12"/>
  <c r="F57" i="12"/>
  <c r="G57" i="12"/>
  <c r="G55" i="12"/>
  <c r="G54" i="12"/>
  <c r="G53" i="12"/>
  <c r="G52" i="12"/>
  <c r="G42" i="12"/>
  <c r="G38" i="12"/>
  <c r="G36" i="12"/>
  <c r="G27" i="12"/>
  <c r="G50" i="12" l="1"/>
  <c r="F58" i="12"/>
  <c r="F56" i="12"/>
</calcChain>
</file>

<file path=xl/sharedStrings.xml><?xml version="1.0" encoding="utf-8"?>
<sst xmlns="http://schemas.openxmlformats.org/spreadsheetml/2006/main" count="467" uniqueCount="201">
  <si>
    <t>SISTEMA INTERMUNICIPAL DE LOS SERVICIOS DE AGUA POTABLE Y ALCANTARILLADO</t>
  </si>
  <si>
    <t>LEY DE TRANSPARENCIA Y ACCESO A LA INFORMACIÓN PÚBLICA DEL ESTADO DE JALISCO Y SUS MUNICIPIOS</t>
  </si>
  <si>
    <t>CONTRATO</t>
  </si>
  <si>
    <t>FINIQUITO</t>
  </si>
  <si>
    <t>INFORMACIÓN REFERENTE A LAS OBRAS PÚBLICAS 2025</t>
  </si>
  <si>
    <t>No. De Contrato</t>
  </si>
  <si>
    <t>Descripción de la Obra y Ubicación de la Obra</t>
  </si>
  <si>
    <t>Empresa/ Persona Física que Ejecuta la Obra</t>
  </si>
  <si>
    <t>Supervisor de la Obra</t>
  </si>
  <si>
    <t>Costo Inicial (IVA Incluido)</t>
  </si>
  <si>
    <t>Costo Final (IVA Incluido)</t>
  </si>
  <si>
    <t>Avance Físico %</t>
  </si>
  <si>
    <t>Costo por M2</t>
  </si>
  <si>
    <t>Relación con los Instrumentos de Planeación y Desarrollo de la Obra</t>
  </si>
  <si>
    <t>Número de Beneficiarios dírectos e índirectos</t>
  </si>
  <si>
    <t>Tipo de Beneficiarios dírectos e índirectos</t>
  </si>
  <si>
    <t>Superficie Construida por (M2)</t>
  </si>
  <si>
    <t>SIAPA-EST-RPE-AD-001/25</t>
  </si>
  <si>
    <t>SIAPA-EST-RPE-AD-002/25</t>
  </si>
  <si>
    <t>SIAPA-EST-RPE-AD-003/25</t>
  </si>
  <si>
    <t>SIAPA-EST-RPE-AD-004/25</t>
  </si>
  <si>
    <t>SIAPA-EST-RPE-AD-005/25</t>
  </si>
  <si>
    <t xml:space="preserve"> SIAPA-EST-RPE-AD-006/25</t>
  </si>
  <si>
    <t>TRABAJOS COMPLEMENTARIOS EN EL SISTEMA DE BOMBEO CHAPALA, CONSISTENTE EN LO SIGUIENTE: PUESTA EN MARCHA DE LOS MOTORES 5 Y 6, MATENIMIENTO EN TABLERO DE CONTROL DE OPERACIÓN, MANTENIMIENTO CORRECTIVO EN VALVULAS TIPO MARIPOSA Y VALVULA CHECK EN CAUDAL PRINCIPAL, Y EQUIPO 1, MANTENIMIENTO CORRECTIVO EN VALVULAS SECCIONADORAS Y VALVULAS CHECK DEL BY PASS IZQUIERDO Y DERECHO  EN EL SISTEMA DE BOMBEO CHAPALA, UBICADO EN EL MUNICIPIO DE CHAPALA, JALISCO,</t>
  </si>
  <si>
    <t>LIMPIEZA Y ACOMODO DE ESCOMBRO EN PREDIO DE SIAPA, UBICADO EN PERIFÉRICO NORTE ENTRE ALCALDE Y CALZADA INDEPENDENCIA</t>
  </si>
  <si>
    <t>SUMINISTRO E INSTALACIÓN DE MATERIALES PARA DESFOGUE DE VÁLVULA ANTICIPADORA DE ONDA DE 20" DE DIÁMETRO, EN PLANTA DE BOMBEO No. 2 LAS PINTAS, MUNICIPIO DE SAN PEDRO TLAQUEPAQUE, JALISCO</t>
  </si>
  <si>
    <t>REHABILITACION DEL TANQUE DIANA UBICADO EN LA AV. PABLO CASALS ENTRE LA AV. JOSE MARIA VIGIL Y CALLE NAPOLES, EN LA COLONIA PROVIDENCIA 4TA SECCION, MUNICIPIO DE GUADALAJARA, JALISCO</t>
  </si>
  <si>
    <t>REHABILITACION DE LINEA DE AGUA POTABLE DE 6" DE DIAMETRO EN LA AV. PABLO CASALS ENTRE LA AV. JOSE MARIA VIGIL Y CALLE NAPOLES, EN LA COLONIA PROVIDENCIA 4TA SECCION, MUNICIPIO DE GUADALAJARA, JALISCO; ASI COMO REHABILITACION DE LOSA TAPA Y DESAZOLVE DE CAJA DE VALVULAS EN LA CALLE ALVAREZ DEL CASTILLO ENTRE CALLE CAPULIN Y CALLE HUERTA CAOBA, COLONIA LAS HUERTAS, MUNICIPIO DE TLAQUEPAQUE, JALISCO</t>
  </si>
  <si>
    <t>REHABILITACION DE COLECTOR SANITARIO DE 48" DE DIAMETRO UBICADO EN EL CANAL LAS PALMAS ENTRE LAS CALLES MIGUEL LEON PORTILLO Y MATAMOROS EN LA COLONIA SANTA FE, MUNICIPIO DE ZAPOPAN, JALISCO</t>
  </si>
  <si>
    <t>POWER DEPOT, S.A. DE C.V</t>
  </si>
  <si>
    <t>GEORMA CONSTRUCCIONES, S.A. DE C.V</t>
  </si>
  <si>
    <t>ENERGIA MOTORES Y PROYECTOS ROCA, S.A. DE C.V</t>
  </si>
  <si>
    <t>GUISHI CONSTRUCCIONES, S.A. DE C.V</t>
  </si>
  <si>
    <t>V.S. INGENIERIA, S.A. DE C.V</t>
  </si>
  <si>
    <t xml:space="preserve">XCAN CONSTRUCCIONES, S.A. DE C.V., </t>
  </si>
  <si>
    <t>ING. JAIME FERNANDO MARTINEZ MEJIA</t>
  </si>
  <si>
    <t>ING. MARCO ANTONIO FLORES IÑIGUEZ</t>
  </si>
  <si>
    <t>ING. RODOLFO PACHECO GONZALEZ</t>
  </si>
  <si>
    <t>N/A</t>
  </si>
  <si>
    <t>INDIRECTOS</t>
  </si>
  <si>
    <t>DIRECTOS</t>
  </si>
  <si>
    <t>SIAPA-EST-RPP-CSS-007/2025</t>
  </si>
  <si>
    <t>PROYECTO DE ADECUACIONES AL SISTEMA DE BOMBEO "CENTRAL NUEVA", LÍNEA DE IMPULSIÓN Y TANQUE "CIUDAD AZTLÁN", EN LA COLONIA CERRO DEL JAGÜEY, MUNICIPIO DE SAN PEDRO TLAQUEPAQUE, JALISCO,</t>
  </si>
  <si>
    <t>DISEÑO Y EDIFICACION MLM, S.A. DE C.V.,</t>
  </si>
  <si>
    <t>SIAPA-EST-RPP-CSS-008/2025</t>
  </si>
  <si>
    <t>PROYECTO DE REBOMBEO Y LÍNEA DE IMPULSIÓN AL TANQUE CERRO DE LA REINA, EN LA COLONIA TONALÁ CENTRO, MUNICIPIO DE TONALÁ, JALISCO</t>
  </si>
  <si>
    <t>EDIFICACIONES HERVI, S.A. DE C.V</t>
  </si>
  <si>
    <t>SIAPA-EST-RPP-CSS-009/2025</t>
  </si>
  <si>
    <t>PROYECTO DE REHABILITACIÓN DE LOSA DEL TANQUE REVOLUCIÓN Y MODERNIZACIÓN DEL SISTEMA DE BOMBEO, EN LA COLONIA UNIVERSITARIA, MUNICIPIO DE GUADALAJARA, JALISCO</t>
  </si>
  <si>
    <t>ING. CARLOS MANUEL ARELLANO MARTINEZ</t>
  </si>
  <si>
    <t>SIAPA-EST-RPP-CSS-010/2025</t>
  </si>
  <si>
    <t>PROYECTO DE ADECUACIONES AL SISTEMA DE BOMBEO, LÍNEA DE IMPULSIÓN Y TANQUE ALFREDO BARBA, EN LA COLONIA ALFREDO BARBA, MUNICIPIO DE SAN PEDRO TLAQUEPAQUE, JALISCO</t>
  </si>
  <si>
    <t>INFRAESTRUCTURA HIDRÁULICA Y SERVICIOS, S.A. DE C.V.</t>
  </si>
  <si>
    <t>SIAPA-EST-RPP-CSS-011/2025</t>
  </si>
  <si>
    <t>PROYECTO DE REDES DE ALCANTARILLADO DE LOS CUADRANTES 4-1, SECTOR 491, EN LA COLONIA LAS CONCHAS, GUADALAJARA, JALISCO</t>
  </si>
  <si>
    <t>SIAPA-EST-RPD-CSS-012/2025</t>
  </si>
  <si>
    <t>DESAZOLVE Y REHABILITACIÓN DE INFRAESTRUCTURA DE DRENAJE PLUVIAL AREA (SECTOR HIDALGO), ZONA METROPOLITANA DE GUADALAJARA, JALISCO</t>
  </si>
  <si>
    <t>SANJAL, S.A. DE C.V.</t>
  </si>
  <si>
    <t>SIAPA-EST-RPD-CSS-013/2025</t>
  </si>
  <si>
    <t>DESAZOLVE Y REHABILITACIÓN DE INFRAESTRUCTURA DE DRENAJE PLUVIAL AREA (SECTOR JUÁREZ), ZONA METROPOLITANA DE GUADALAJARA, JALISCO</t>
  </si>
  <si>
    <t>FLOR DE LOURDES TORRES GOMEZ</t>
  </si>
  <si>
    <t>SIAPA-EST-RPE-AD-014/25</t>
  </si>
  <si>
    <t>REHABILITACION DE LINEA DE ALCANTARILLADO DE 10" DE DIAMETRO EN LA AV. MARIANO OTERO ENTRE CALLE AMBAR Y LA CALLE GRANATE EN LA COL. RINCONADA DEL SOL EN EL MUNICIPIO DE GUADALAJARA JALISCO</t>
  </si>
  <si>
    <t>DESARROLLADORA PINYIN, S.A. DE C.V.</t>
  </si>
  <si>
    <t>SIAPA-EST-RPD-CSS-015/25</t>
  </si>
  <si>
    <t>DESAZOLVE Y REHABILITACIÓN DE INFRAESTRUCTURA DE DRENAJE PLUVIAL ÁREA SECTOR LIBERTAD, ZONA METROPOLITANA DE GUADALAJARA, JALISCO</t>
  </si>
  <si>
    <t>ARMANI CONSTRUCCIONES Y EDIFICACIONES, S.A. DE C.V.</t>
  </si>
  <si>
    <t>SIAPA-EST-RPD-CSS-016/25</t>
  </si>
  <si>
    <t>DESAZOLVE Y REHABILITACIÓN DE INFRAESTRUCTURA DE DRENAJE PLUVIAL ÁREA SECTOR REFORMA, ZONA METROPOLITANA DE GUADALAJARA, JALISCO</t>
  </si>
  <si>
    <t>EDIFICACIONES, MATERIALES Y PROYECTOS SURO, S.A. DE C.V.</t>
  </si>
  <si>
    <t>SIAPA-EST-RPD-CSS-017/25</t>
  </si>
  <si>
    <t>REHABILITACIÓN Y DESAZOLVE DEL CANAL SANTA CATALINA SUR, MUNICIPIO ZAPOPAN, JALISCO</t>
  </si>
  <si>
    <t>GEORMA CONSTRUCCIONES, S.A. DE C.V.</t>
  </si>
  <si>
    <t>SIAPA-EST-RPD-CSS-018/25</t>
  </si>
  <si>
    <t>DESAZOLVE DEL AREA INTERIOR DEL VASO REGULADOR ZOQUIPAN (ÁVILA CAMACHO), MUNICIPIO DE GUADALAJARA, JALISCO</t>
  </si>
  <si>
    <t>CONSTRUCCIONES Y SERVICIOS ELECTROMECANICOS, OBRA CIVIL Y MANTENIMIENTO, S.A. DE C.V.</t>
  </si>
  <si>
    <t>SIAPA-EST-RPD-CSS-019/25</t>
  </si>
  <si>
    <t>REHABILITACIÓN Y DESAZOLVE DEL CANAL DE AV. UNIVERSIDAD ENTRE CALLE PUERTA DE LA PLATA Y AV. JUAN PALOMAR, EN EL MUNICIPIO DE ZAPOPAN, JALISCO</t>
  </si>
  <si>
    <t>INGENIERIA Y SISTEMAS DE INFRAESTRUCTURA, S.A. DE C.V.</t>
  </si>
  <si>
    <t>SIAPA-EST-RDP-CSS-020/25</t>
  </si>
  <si>
    <t>REHABILITACIÓN Y DESAZOLVE DEL CANAL SANTA CATALINA, ENTRE AV. LAZARO CARDENAS Y AV. TEPEYAC, COLONIA LOMAS DE GUADALUPE Y TEPEYAC CASINO, EN EL MUNICIPIO DE ZAPOPAN, JALISCO</t>
  </si>
  <si>
    <t xml:space="preserve">ALQUIMIA GRUPO CONSTRUCTOR, S.A. DE C.V., </t>
  </si>
  <si>
    <t>SIAPA-EST-RPD-CSS-021/25</t>
  </si>
  <si>
    <t>REHABILITACIÓN Y DESAZOLVE DEL CANAL AV. PATRIA ENTRE AV. ACUEDUCTO E HIPÓDROMO, COL. PARQUE COLOMOS, ALTAMIRA Y AGRARIA, EN LOS MUNICIPIOS. DE GUADALAJARA Y ZAPOPAN, JALISCO</t>
  </si>
  <si>
    <t>ROMERICA CONSTRUCCIONES, S.A. DE C.V.</t>
  </si>
  <si>
    <t>SIAPA-EST-RPD-CSS-022/25</t>
  </si>
  <si>
    <t xml:space="preserve">REHABILITACIÓN Y DESAZOLVE DEL ARROYO EL ROSARIO (ARROYO ENTRE MALECON ORIENTE Y AGUA ZAMARIA, COL AGUA ESCONDIDA) MUNICIPIO DE TONALA, JALISCO, </t>
  </si>
  <si>
    <t>CONSTRUTAG, S.A. DE C.V.</t>
  </si>
  <si>
    <t>SIAPA-EST-RPD-CSS-023/25</t>
  </si>
  <si>
    <t>REHABILITACIÓN Y DESAZOLVE DEL CANAL TCHAIKOVSKY, ENTRE AV. GUADALUPE Y AV. TEPEYAC, COL. PLAZA GUADALUPE, EN EL MUNICIPIO DE ZAPOPAN, JALISCO</t>
  </si>
  <si>
    <t>L &amp; A EJECUCION, CONSTRUCCION Y PROYECTOS COORPORATIVO JM, S.A. DE C.V.</t>
  </si>
  <si>
    <t>SIAPA-EST-RPD-CSS-024/25</t>
  </si>
  <si>
    <t>DESAZOLVE DE LAS PRESA LAS PINTAS, EN LA COLONIA VISTA HERMOSA, EN EL MUNICIPIO DE SAN PEDRO TLAQUEPAQUE, JALISCO</t>
  </si>
  <si>
    <t>URCONT GDL, S.A. DE C.V.</t>
  </si>
  <si>
    <t>SIAPA-EST-RPD-CSS-025/25</t>
  </si>
  <si>
    <t>REHABILITACIÓN Y DESAZOLVE DEL AREA INTERIOR DEL VASO REGULADOR LAZARO CARDENAS - REVOLUCION EN AV. LAZARO CARDENAS Y CARRETERA A CHAPALA, FRACCIONAMIENTO REVOLUCION, EN EL MUNICIPIO DE TLAQUEPAQUE, JALISCO</t>
  </si>
  <si>
    <t>PROYECTOS Y CONSTRUCCIONES DE CHAPACAO, S.A. DE C.V</t>
  </si>
  <si>
    <t>REHABILITACIÓN DE CAMINO DE OPERACIÓN LADO SUR DEL CANAL LAS PINTAS AL INGRESO DE LA PRESA LAS PINTAS CERCANO AL DESFOGUE LLAMADO "LA COLORADA" Y TODO LO NECESARIO PARA ASEGURAR LA OPERATIVIDAD DEL CANAL, EN LA PLANTA DE BOMBEO 2 (LAS PINTAS), UBICADA EN EL MUNICIPIO DE TLAQUEPAQUE, JALISCO.</t>
  </si>
  <si>
    <t xml:space="preserve">MEGA CONSTRUCCIONES,
S.A. DE C.V
</t>
  </si>
  <si>
    <t>SIAPA-EST-RPD-CSS-027/25</t>
  </si>
  <si>
    <t>REHABILITACIÓN Y DESAZOLVE DEL CANAL DE AVENIDA DE LAS PALMAS, ENTRE AV. PATRIA Y EL FINAL DE AV. DE LAS PALMAS, COL. GUADALAJARITA, SANTA FE, MUNICIPIO DE ZAPOPAN, JALISCO Y CANAL AV. VALLE DE SAN ISIDRO ENTRE INDUSTRIA TEXTIL Y CAMINO A LAS CAÑADAS, MUNICIPIO DE ZAPOPAN. JALISCO</t>
  </si>
  <si>
    <t>EXPEKTA CONSTRUCCIONES, S.A. DE C.V.</t>
  </si>
  <si>
    <t>SIAPA-EST-RPE-AD-028/25</t>
  </si>
  <si>
    <t>LINEA DE MEDIA TENSIÓN Y CONSTRUCCION DE CUARTO DE MAQUINAS PARA BOMBAS BARQUEÑAS EN LA PLANTA DE BOMBEO No. 1  PRESA LA CALERA, UBICADO EN EL MUNICIPIO DE TLAJOMULCO DE ZUÑIGA, JALISCO</t>
  </si>
  <si>
    <t>POWER DEPOT, S.A. DE C.V.</t>
  </si>
  <si>
    <t>ARQ. ANDRES BENJAMIN VALDIVIA ASTORGA</t>
  </si>
  <si>
    <t>ING.RODOLFO PACHECO GONZALEZ</t>
  </si>
  <si>
    <t>ING. EDUARDO GONZALEZ HERNANDEZ</t>
  </si>
  <si>
    <t>ING. EDGAR RAFAEL AYALA CABRAL</t>
  </si>
  <si>
    <t>ING. MARCO ANTONIO FLORES IÑIGUEZ.</t>
  </si>
  <si>
    <t>ING. CARLOS ALBERTO GUZMAN NUÑO</t>
  </si>
  <si>
    <t>ING. FERNANDO MARTINEZ</t>
  </si>
  <si>
    <t>SIAPA-EST-RPD-CSS-029/25</t>
  </si>
  <si>
    <t>SIAPA-EST-RPD-CSS-030/25</t>
  </si>
  <si>
    <t>DESAZOLVE Y REHABILITACIÓN DE INFRAESTRUCTURA DE DRENAJE PLUVIAL ÁREA SECTORES REFORMA Y JUÁREZ SEGUNDA ETAPA, ZONA METROPOLITANA DE GUADALAJARA, JALISCO.</t>
  </si>
  <si>
    <t>CONSTRUCTORA ELITE Y MOVIMIENTOS DE TIERRAS, S.A. DE C.V..</t>
  </si>
  <si>
    <t>PROYECTO DE REDES DE ALCANTARILLADO DE LOS CUADRANTES 2-3, SECTOR 492, EN LA COLONIA LAS CONCHAS, GUADALAJARA, JALISCO.</t>
  </si>
  <si>
    <t>INGENIEROS SANCHEZ RAMOS Y ASOCIADOS, S.A. DE C.V.</t>
  </si>
  <si>
    <t>EN PROCESO ADMINISTRATIVO</t>
  </si>
  <si>
    <t>SIAPA-EST-RPS-AD-036/25</t>
  </si>
  <si>
    <t>SIAPA-EST-RPS-AD-037/25</t>
  </si>
  <si>
    <t>SIAPA-EST-RPS-AD-034/25</t>
  </si>
  <si>
    <t>SIAPA-EST-RPS-AD-043/25</t>
  </si>
  <si>
    <t>SIAPA-EST-RPE-AD-046/25</t>
  </si>
  <si>
    <t>TRABAJOS DE EMERGENCIA PARA LA REPARACION DE SOCAVON Y REHABILITACION DE COLECTOR PLUVIAL 60" Y 36", REHABILITACION DE LINEA DE ALCANTARILLADO, AGUA POTABLE Y OBRAS COMPLEMENTARIAS EN LA CALLE INDEPENDENCIA EN EL CRUCE CON LA CALLE BAHIAS DE HUATULCO EN LA COLONIA EL MANTE EN EL MUNICIPIO DE ZAPOPAN, JALISCO.</t>
  </si>
  <si>
    <t>REHABILITACION DE SOCAVON Y COLECTOR DE POLIETILENO DE ALTA DENSIDAD DE 48" DE DIAMETRO, LINEA DE DRENAJE SANITARIO DE 12" Y OBRAS COMPLEMENTARIAS, EN LA CALLE FRAILES ENTRE LAS CALLES MISIONEROS Y PRIV FRAILES, COL. LA DURAZNERA, SAN PEDRO TLAQUEPAQUE, JALISCO.</t>
  </si>
  <si>
    <t>REHABILITACION DE SOCAVON Y DE COLECTOR PLUVIAL DE 2.44 M DE DIAMETRO, CONSTRUCCION DE CAJAS DE TRANSICION, REHABILITACION DE LINEA DE ALCANTARILLADO DE 10" Y OBRAS COMPLEMENTARIAS, UBICADO EN AV. MALECON ENTRE CALLE SIDON Y BETHSUR, COL. BETHEL, GUADALAJARA, JALISCO.</t>
  </si>
  <si>
    <t>TRABAJOS DE EMERGENCIA PARA LA REPARACION DE SOCAVON Y REHABILITACION DE LINEAS DE AGUA POTABLE DE 16" Y 6" Y OBRAS COMPLEMENTARIAS EN LA LATERAL DE AV. ADOLFO LOPEZ MATEOS SUR EN SU CRUCE CON AV. LA CALMA, COL. LA CALMA EN EL MUNICIPIO DE ZAPOPAN, JALISCO.</t>
  </si>
  <si>
    <t>REHABILITACION Y EQUIPAMIENTO ELECTROMECANICO DE 13 POZOS PROFUNDOS (POZO 58(TESISTEAN), POZO VISTAS TESISTAN, POZOS PASEOS DEL PRADO, POZO 73 (TESISTAN), POZO 55 (TESISTAN), POZO 9 ALMENDROS, POZO 47 (TESISTAN), POZO FORET III, POZO INGLATERRA, POZO TULE, POZO LAS PINTAS, POZO PUERTA DE HIERRO, POZO TIERRA RESIDENCIAL), EN EL MUNICIPIO DE ZAPOPAN, JALISCO.</t>
  </si>
  <si>
    <t>MOTIMAQ, S.A.DE C.V.</t>
  </si>
  <si>
    <t>CIVIL FRATERNITY CONSTRUCTORA, S.A. DE C.V.</t>
  </si>
  <si>
    <t>HIS STUDIO, S.A. DE C.V.</t>
  </si>
  <si>
    <t>INPAVI, S.A. DE C.V.</t>
  </si>
  <si>
    <t>DN DISEÑO CONSTRUCCION Y TECNOLOGIA, S.A. DE C.V.</t>
  </si>
  <si>
    <t>ARQ. ANDRES BENJAMIN ASTORGA VALDIVIA</t>
  </si>
  <si>
    <t>SIAPA-EST-RPE-AD-031/25</t>
  </si>
  <si>
    <t>OBRA DE EMERGENCIA, REHABILITACION DE COLECTOR DE 30", REFORZAMIENTO DE TALUD, REPARACION DE MURO DE CONTENCION EN EL ARROYO DE LAS LOMAS UBICADO EN LA MARGEN DERECHA DEL ARROYO LAS LOMAS, PERIFERICO PONIENTE Y PASEO VALLE REAL, EN LA COLONIA LAS LOMAS HABITAD, MUNICIPIO DE ZAPOPAN, JALISCO.</t>
  </si>
  <si>
    <t>ARKICON, S.A. DE C.V.</t>
  </si>
  <si>
    <t xml:space="preserve">FRAIS PROYECTOS Y EDIFICACIONES, S.A. DE C.V. </t>
  </si>
  <si>
    <t>SIAPA-EST-RPE-AD-044/25</t>
  </si>
  <si>
    <t>OBRA DE EMERGENCIA EN EL CANAL LAS PALMAS: TRABAJOS CONSISTENTES EN LA REPARACION DE MURO CONTENCION A BASE DE MAMPOSTERIA DE PIEDRA BRAZA, Y TRABAJOS COMPLEMENTARIAS, EN EL MUNICIPIO DE ZAPOPAN, JALISCO</t>
  </si>
  <si>
    <t>ROMERICA CONSTRUCCIONES S.A. DE C.V.</t>
  </si>
  <si>
    <t>SIAPA-FED-RPC-LP-050/25</t>
  </si>
  <si>
    <t>SIAPA-FED-RPC-LP-051/25</t>
  </si>
  <si>
    <t>SIAPA-FED-RPC-LP-052/25</t>
  </si>
  <si>
    <t>SIAPA-FED-RPC-LP-053/25</t>
  </si>
  <si>
    <t>SUSTITUCIÓN DE LÍNEA DE AGUA POTABLE CON TUBERÍA DE PVC DE 8” DE Ø Y 1,454.00 m DE LONGITUD, INCLUYE 135 TOMAS DOMICILIARIAS DE 1/2” DE Ø, EN LA AV. COLÓN, DESDE SU CRUCE CON LA CALLE LONGINOS CADENA HASTA LA AV. FRAY ANDRÉS URDANETA, MUNICIPIO DE GUADALAJARA, JALISCO</t>
  </si>
  <si>
    <t>REHABILITACION DE LINEA DE ALCANTARILLADO SANITARIO DE 12" DE DIAMETRO CON TUBERIA DE PVC Y 240.00M DE LONGITUD, INCLUYE: 45 DESCARGAS DOMICILIARIAS DE 6" DE DIAMETRO CON TUBERIA DE PVC EN LA CALLE MARIA REYES, DESDE SU CRUCE CON LA CALLE HILARIA RIOS HASTA LA CALLE LAURA APODACA, EN LA COLONIA ALDAMA TETLAN, MUNICIPIO DE GUADALAJARA, JAL.</t>
  </si>
  <si>
    <t>CONSTRUCCIÓN Y EQUIPAMIENTO DE 11 CASETAS DE DESINFECCIÓN DE AGUA POR DOSIFICACIÓN DE CILINDROS DE 68 KGS, CON DIMENSIONES 3.20 X 2.10 X 2.80 MTS., Y OBRAS COMPLEMENTARIAS. LA CONSTRUCCIÓN SERÁ POR MÉTODO TRADICIONAL A BASE DE MUROS DE BLOCK 11X14X28, CELOSÍAS, DALAS, CASTILLOS, APLANADOS, CONSTRUCCIÓN DE TRINCHERAS PARA LAS LÍNEAS DE ALIMENTACIÓN E INYECCIÓN DE CLORO 30 CM X 40 CM, REJILLAS, CONTRAMARCOS Y LOSA PERIMETRAL. DEBERÁ INCLUIR ADEMÁS INSTALACIÓN ELÉCTRICA E INSTALACIÓN HIDRÁULICA, ASÍ COMO EL SISTEMA DE CLORACIÓN Y SU PUESTA EN MARCHA PARA EL “TANQUE DIANA"; PARA EL “TANQUE TALPITA" PARA EL “POZO PAJARITOS” PARA EL “POZO MONTEVERDE” PARA EL “TANQUE AMARANTO” PARA EL “POZO FORET” PARA EL "TANQUE MISMALOYA PARA EL "POZO STA MARGARITA" PARA EL "TANQUE BOVEDAS" PARA EL "TANQUE LA TUZANIA" PARA EL "TANQUE PARQUES DE LA VICTORIA"  ", UBICADOS TODOS EN LA ZONA METROPOLITANA DE GUADALAJARA, JALISCO</t>
  </si>
  <si>
    <t>REUBICACIÓN DE COLECTOR SANITARIO CON TUBERÍA DE CONCRETO REFORZADO DE 36” DE Ø CON 326.00 m DE LONGITUD, DEL VASO REGULADOR “SIARI II”, EN EL BOSQUE PEDAGÓGICO DEL AGUA, MUNICIPIO DE ZAPOPAN, JALISCO</t>
  </si>
  <si>
    <t>PROYECTOS, CONSTRUCCION Y SUMINISTRO SIAP, S.A. DE C.V.</t>
  </si>
  <si>
    <t>VATN MEXICANA S.A. DE C.V.</t>
  </si>
  <si>
    <t>ENERGIA MOTORES Y PROYECTOS ROCA S.A. DE C.V.</t>
  </si>
  <si>
    <t>CONSTRUCCIONES SAREVICH, S.A. DE C.V.</t>
  </si>
  <si>
    <t>SIAPA-EST-RPS-AD-038/25</t>
  </si>
  <si>
    <t>REHABILITACION DE SEGUNDO SOCAVON DETECTADO Y REHABILITACIÓN  DE COLECTOR PLUVIAL DE 2.44 M DE DIAMETRO, CONSTRUCCIÓN DE CAJAS DE TRANSICIÓN Y OBRAS COMPLEMENTARIAS, UBICADO EN AV. MALECON ENTRE CALLE JOSUE Y SAMIR COL. BETHEL, GUADALAJARA, JALISCO.</t>
  </si>
  <si>
    <t>CONSTRUCCIONES Y RENTAS DE MAQUINARIA DE OCCIDENTE, S.A. DE C.V.</t>
  </si>
  <si>
    <t>ESTUDIO DEL FUNCIONAMIENTO HIDRÁULICO DEL SISTEMA PRINCIPAL DE DRENAJE DE AGUA PLUVIAL DEL ÁREA METROPOLITANA DE GUADALAJARA, JALISCO</t>
  </si>
  <si>
    <t>SIAPA-EST-RPP-LP-057/25</t>
  </si>
  <si>
    <t>INESPROC, S.A. DE C.V.</t>
  </si>
  <si>
    <t>PROYECTO DE MANEJO DE AGUA PLUVIAL PARA EL RIO ATEMAJAC EN AV. PATRIA, EN EL TRAMO COMPRENDIDO ENTRE LA UNIDAD DEPORTIVA "EL POLVORIN" A AV. AMERICAS, INCLUYENDO SU DESCARGA A LA PRESA ZOQUIPAN, EN EL MUNICIPIO DE ZAPOPAN, JALISCO.</t>
  </si>
  <si>
    <t>SIAPA-EST-RPP-LP-059/25</t>
  </si>
  <si>
    <t>CONSTRUCCIONES PROFESIONALES DE ORIENTE, S.A. DE C.V.</t>
  </si>
  <si>
    <t>SIAPA-EST-RPP-LP-058/25</t>
  </si>
  <si>
    <t>PROYECTO PARA LA SUSTITUCIÓN DE COLECTOR PLUVIAL EN AMBOS SENTIDOS DE LA AV. MALECÓN, ENTRE PERIFÉRICO Y AV. SAN GASPAR, DE DIÁMETROS DE 46", 48", 59", 72", 82" Y 98", UBICADOS EN LAS COLONIAS EL BETHEL, LA CAMPESINA, LÓMAS DEL LAUREL 1 Y JALISCO 1 SECCION, EN LOS MUNICIPIOS DE GUADALAJARA Y TONALÁ, JALISCO</t>
  </si>
  <si>
    <t>INFRAESTRUCTURA HIDRÁULICA Y SERVICIOS S.A. DE C. V.</t>
  </si>
  <si>
    <t>SIAPA-EST-RPD-CSS-026/25</t>
  </si>
  <si>
    <t>SIAPA-EST-RPE-AD-032/25</t>
  </si>
  <si>
    <t>TRABAJOS EMERGENTES EN EL SISTEMA DE BOMBEO INTERMEDIO "EL ORGANO", CONSISTENTE EN LO SIGUIENTE: REPARACION Y MANTENIMIENTO CORRECTIVO DE BOMBA 1 Y 3,  CAMBIO DE ARRANCADOR DE EQUIPO 1, HABILITADO DE EQUIPO DE BOMBEO 4, CAMBIO DE TABLERO DE SERVICIOS PROPIOS Y HABILITADO DE LUMINARIAS EN CUARTO DE MAQUINAS Y AREA DE BOMBAS Y CAMBIO DE CABLE DE POTENCIA DAÑADO, ASÍ COMO, MANTENIMIENTO PREVENTIVO A GRÚA VIAJERA, TRABAJOS REALIZADOS EN LA PLANTA DE REBOMBEO INTERMEDIO ORIENTE, UBICADO EN LA COLONIA EL ORGANO MUNICIPIO DE TLAQUEPAQUE JALISCO.</t>
  </si>
  <si>
    <t>SOLUCIONES TECNOLOGICAS DE BOMBEO S. DE R.L. DE C.V.</t>
  </si>
  <si>
    <t>SIAPA-EST-RPS-AD-035/25</t>
  </si>
  <si>
    <t>TRABAJOS DE EMERGENCIA DE REHABILITACION DE SOCAVON EN AV. DE LA ESCULTURA ENTRE AV. GOBERNADOR LUIS G. CURIEL Y AV. FRAY ANGÉLICO, COL. MIRAVALLE EN GUADALAJARA, REHABILITACION DE MURO PERIMETRAL EN PLANTA DE BOMBEO LAS PINTAS EN TLAQUEPAQUE, LINEA DRENAJE 16" CANAL ARROYO SECO EL MANTE Y OBRAS COMPLEMENTARIAS, COL. EL MANTE, MUNICIPO DE ZAPOPAN, TRABAJOS URGENTES EN FRACC. VILLA FONTANA EN TLAQUEPAQUE Y REHABILITACION DE SOCAVON EN CALLE MINATITLAN ENTRE POZA RICA Y FCO SARABIA, COL. SAN PEDRITO EN TLAQUEPAQUE, JALISCO</t>
  </si>
  <si>
    <t>CONSTRUCCIONES FERRA-TEC S.A DE C.V.</t>
  </si>
  <si>
    <t>SIAPA-EST-RPS-AD-039/25</t>
  </si>
  <si>
    <t>REHABILITACIÓN DE SOCAVONES Y HUNDIMIENTOS, REHABILITACIÓN DE REDES DE ALCANTARILLADO SANITARIO, LINEAS DE AGUA POTABLE, REPOSICIÓN DE TOMAS Y DESCARGAS DOMICILIARIAS Y OBRAS COMPLEMENTARIAS, EN LOS MUNICIPIOS DE SAN PEDRO TLAQUEPAQUE Y TONALA, JALISCO FRENTE 1</t>
  </si>
  <si>
    <t>CONSTRURAICES PIBE S.A DE C.V</t>
  </si>
  <si>
    <t>SIAPA-EST-RPS-AD-040/25</t>
  </si>
  <si>
    <t>REHABILITACIÓN DE SOCAVONES Y HUNDIMIENTOS, REHABILITACIÓN DE REDES DE ALCANTARILLADO SANITARIO, LINEAS DE AGUA POTABLE, REPOSICIÓN DE TOMAS Y DESCARGAS DOMICILIARIAS Y OBRAS COMPLEMENTARIAS, EN LOS MUNICIPIOS DE SAN PEDRO TLAQUEPAQUE Y TONALA, JALISCO FRENTE 2</t>
  </si>
  <si>
    <t>INGENIEROS DE LA TORRE, S.A. DE C.V.</t>
  </si>
  <si>
    <t>SIAPA-EST-RPS-AD-041/25</t>
  </si>
  <si>
    <t>REHABILITACIÓN DE SOCAVONES Y HUNDIMIENTOS, REHABILITACIÓN DE REDES DE ALCANTARILLADO SANITARIO, LINEAS DE AGUA POTABLE, REPOSICIÓN DE TOMAS Y DESCARGAS DOMICILIARIAS Y OBRAS COMPLEMENTARIAS, EN LOS MUNICIPIOS DE SAN PEDRO TLAQUEPAQUE Y TONALA, JALISCO FRENTE 3</t>
  </si>
  <si>
    <t>THALIA CRISTAL CARPINTEYRO HERNANDEZ</t>
  </si>
  <si>
    <t>SIAPA-EST-RPS-AD-042/25</t>
  </si>
  <si>
    <t>REHABILITACIÓN DE SOCAVONES Y HUNDIMIENTOS, REHABILITACIÓN DE REDES DE ALCANTARILLADO SANITARIO, LINEAS DE AGUA POTABLE, REPOSICIÓN DE TOMAS Y DESCARGAS DOMICILIARIAS Y OBRAS COMPLEMENTARIAS, EN LOS MUNICIPIOS DE SAN PEDRO TLAQUEPAQUE Y TONALA, JALISCO FRENTE 4</t>
  </si>
  <si>
    <t>AQUA INNOVA CONSULTORÍA E INGENIERÍA, S.A. DE C.V</t>
  </si>
  <si>
    <t>SIAPA-EST-RPE-AD-045/25</t>
  </si>
  <si>
    <t>SUSTITUCION EMERGENTE DE 120 METROS LINEALES DE COLECTOR SANITARIO DE 36" DE DIAMETRO EN LA CALLE EL ROSARIO, COLONIA LA DURAZNERA, MUNICIPIO DE SAN PEDRO TLAQUEPAQUE, JALISCO</t>
  </si>
  <si>
    <t>CONSTRUCTORA ELITE Y MOVIMIENTOS DE TIERRA, S.A. DE C.V.</t>
  </si>
  <si>
    <t>SIAPA-EST-RPS-AD-047/25</t>
  </si>
  <si>
    <t>REHABILITACIÓN DE SOCAVONES Y HUNDIMIENTOS, REHABILITACIÓN DE REDES DE ALCANTARILLADO SANITARIO, LINEAS DE AGUA POTABLE, REPOSICIÓN DE TOMAS Y DESCARGAS DOMICILIARIAS Y OBRAS COMPLEMENTARIAS, EN EL MUNICIPIO DE TONALA, JALISCO FRENTE 5</t>
  </si>
  <si>
    <t>CONSTRUCCION Y MODELO DE NEGOCIO TRH, S.A. DE C.V.</t>
  </si>
  <si>
    <t>SIAPA-EST-RPP-CSS-054/25</t>
  </si>
  <si>
    <t>SIAPA-EST-RPP-CSS-055/25</t>
  </si>
  <si>
    <t>SIAPA-EST-RPP-CSS-056/25</t>
  </si>
  <si>
    <t>PROYECTO DE MANEJO DE AGUA PLUVIAL EN PASO A DESNIVEL DE LA CALLE HÉROES FERROCARRILEROS, ENTRE LAS CALLES CHICAGO Y MARABÚ, INCLUYE REHABILITACIÓN O ADECUACIÓN A LA INFRAESTRUCTURA EXISTENTE. EN EL MUNICIPIO DE GUADALAJARA, JALISCO.</t>
  </si>
  <si>
    <t>PROYECTO DE MANEJO DE AGUA PLUVIAL EN PASO A DESNIVEL DE LA AV. FEDERALISMO SUR, EN SU CRUCE CON LA AV. CIRCUNVALACIÓN AGUSTÍN YÁÑEZ, INCLUYE REHABILITACIÓN O ADECUACIÓN A LA INFRAESTRUCTURA EXISTENTE. EN EL MUNICIPIO DE GUADALAJARA, JALISCO.</t>
  </si>
  <si>
    <t>PROYECTO DE MANEJO DE AGUA PLUVIAL EN PASO A DESNIVEL DE LA CALLE 8 DE JULIO, EN SU CRUCE CON LA AV. INGLATERRA, INCLUYE REHABILITACIÓN O ADECUACIÓN A LA INFRAESTRUCTURA EXISTENTE. EN EL MUNICIPIO DE GUADALAJARA, JALISCO.</t>
  </si>
  <si>
    <t>FRAIS PROYECTOS Y EDIFICACIONES, S.A. DE C.V.</t>
  </si>
  <si>
    <t>NICOLAS ARELLANO CHABOLLA</t>
  </si>
  <si>
    <t>LABORATORIO DINAMO, S.A. DE C.V.</t>
  </si>
  <si>
    <t>ACTUALIZADO AL 31 DE 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</si>
</sst>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Red]\-&quot;$&quot;#,##0.00"/>
    <numFmt numFmtId="44" formatCode="_-&quot;$&quot;* #,##0.00_-;\-&quot;$&quot;* #,##0.00_-;_-&quot;$&quot;* &quot;-&quot;??_-;_-@_-"/>
    <numFmt numFmtId="164" formatCode="&quot;$&quot;#,##0.00"/>
  </numFmts>
  <fonts count="12" x14ac:knownFonts="1">
    <font>
      <sz val="11"/>
      <color theme="1"/>
      <name val="Calibri"/>
      <family val="2"/>
      <scheme val="minor"/>
    </font>
    <font>
      <sz val="10"/>
      <color theme="1"/>
      <name val="Arial"/>
      <family val="2"/>
    </font>
    <font>
      <sz val="10"/>
      <name val="Arial"/>
      <family val="2"/>
    </font>
    <font>
      <sz val="11"/>
      <color indexed="8"/>
      <name val="Calibri"/>
      <family val="2"/>
      <scheme val="minor"/>
    </font>
    <font>
      <b/>
      <sz val="14"/>
      <color theme="1"/>
      <name val="Arial"/>
      <family val="2"/>
    </font>
    <font>
      <b/>
      <sz val="12"/>
      <color theme="1"/>
      <name val="Arial"/>
      <family val="2"/>
    </font>
    <font>
      <b/>
      <sz val="11"/>
      <name val="Calibri"/>
      <family val="2"/>
      <scheme val="minor"/>
    </font>
    <font>
      <sz val="11"/>
      <name val="Calibri"/>
      <family val="2"/>
      <scheme val="minor"/>
    </font>
    <font>
      <sz val="10"/>
      <name val="Calibri"/>
      <family val="2"/>
      <scheme val="minor"/>
    </font>
    <font>
      <sz val="11"/>
      <color theme="1"/>
      <name val="Calibri"/>
      <family val="2"/>
      <scheme val="minor"/>
    </font>
    <font>
      <sz val="10"/>
      <color theme="1"/>
      <name val="Calibri"/>
      <family val="2"/>
      <scheme val="minor"/>
    </font>
    <font>
      <sz val="10"/>
      <name val="Calibri"/>
      <family val="2"/>
    </font>
  </fonts>
  <fills count="3">
    <fill>
      <patternFill patternType="none"/>
    </fill>
    <fill>
      <patternFill patternType="gray125"/>
    </fill>
    <fill>
      <patternFill patternType="solid">
        <fgColor theme="4" tint="0.39997558519241921"/>
        <bgColor indexed="64"/>
      </patternFill>
    </fill>
  </fills>
  <borders count="7">
    <border>
      <left/>
      <right/>
      <top/>
      <bottom/>
      <diagonal/>
    </border>
    <border>
      <left/>
      <right/>
      <top/>
      <bottom style="double">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double">
        <color auto="1"/>
      </right>
      <top style="double">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4">
    <xf numFmtId="0" fontId="0" fillId="0" borderId="0"/>
    <xf numFmtId="0" fontId="2" fillId="0" borderId="0"/>
    <xf numFmtId="0" fontId="3" fillId="0" borderId="0"/>
    <xf numFmtId="44" fontId="9" fillId="0" borderId="0" applyFont="0" applyFill="0" applyBorder="0" applyAlignment="0" applyProtection="0"/>
  </cellStyleXfs>
  <cellXfs count="44">
    <xf numFmtId="0" fontId="0" fillId="0" borderId="0" xfId="0"/>
    <xf numFmtId="0" fontId="0" fillId="0" borderId="0" xfId="0" applyFill="1"/>
    <xf numFmtId="0" fontId="4" fillId="0" borderId="0" xfId="0" applyFont="1" applyBorder="1" applyAlignment="1">
      <alignment vertical="center"/>
    </xf>
    <xf numFmtId="0" fontId="4" fillId="0" borderId="0" xfId="0" applyFont="1" applyAlignment="1">
      <alignment vertical="center"/>
    </xf>
    <xf numFmtId="0" fontId="5" fillId="0" borderId="0" xfId="0" applyFont="1" applyBorder="1" applyAlignment="1">
      <alignment vertical="center"/>
    </xf>
    <xf numFmtId="0" fontId="5" fillId="0" borderId="0" xfId="0" applyFont="1" applyAlignment="1">
      <alignment vertical="center"/>
    </xf>
    <xf numFmtId="0" fontId="0" fillId="0" borderId="1" xfId="0" applyFill="1" applyBorder="1"/>
    <xf numFmtId="0" fontId="0" fillId="0" borderId="1" xfId="0" applyFill="1" applyBorder="1" applyAlignment="1">
      <alignment horizontal="center" vertical="center"/>
    </xf>
    <xf numFmtId="0" fontId="0" fillId="0" borderId="1" xfId="0" applyFill="1" applyBorder="1" applyAlignment="1">
      <alignment horizontal="center"/>
    </xf>
    <xf numFmtId="0" fontId="0" fillId="0" borderId="1" xfId="0"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0" xfId="0" applyFill="1" applyAlignment="1">
      <alignment horizontal="center" vertical="center"/>
    </xf>
    <xf numFmtId="0" fontId="0" fillId="0" borderId="0" xfId="0" applyAlignment="1">
      <alignment vertical="center"/>
    </xf>
    <xf numFmtId="0" fontId="0" fillId="0" borderId="0" xfId="0" applyFill="1" applyAlignment="1">
      <alignment horizontal="center" vertical="center" wrapText="1"/>
    </xf>
    <xf numFmtId="49" fontId="4" fillId="0" borderId="1" xfId="0" applyNumberFormat="1" applyFont="1" applyFill="1" applyBorder="1" applyAlignment="1">
      <alignment horizontal="center" vertical="center"/>
    </xf>
    <xf numFmtId="0" fontId="2" fillId="0" borderId="5" xfId="0" applyFont="1" applyFill="1" applyBorder="1" applyAlignment="1">
      <alignment horizontal="center" vertical="center" wrapText="1"/>
    </xf>
    <xf numFmtId="0" fontId="0" fillId="0" borderId="5" xfId="0" applyFill="1" applyBorder="1" applyAlignment="1">
      <alignment horizontal="center" vertical="center"/>
    </xf>
    <xf numFmtId="0" fontId="7" fillId="0" borderId="5" xfId="0" applyFont="1" applyBorder="1" applyAlignment="1">
      <alignment horizontal="center" vertical="center"/>
    </xf>
    <xf numFmtId="0" fontId="2" fillId="0" borderId="5" xfId="0" applyFont="1" applyFill="1" applyBorder="1" applyAlignment="1">
      <alignment horizontal="left" vertical="top" wrapText="1"/>
    </xf>
    <xf numFmtId="0" fontId="1" fillId="0" borderId="5" xfId="0" applyFont="1" applyFill="1" applyBorder="1" applyAlignment="1">
      <alignment horizontal="center" vertical="center" wrapText="1"/>
    </xf>
    <xf numFmtId="8" fontId="7" fillId="0" borderId="5" xfId="0" applyNumberFormat="1" applyFont="1" applyBorder="1" applyAlignment="1">
      <alignment horizontal="center" vertical="center"/>
    </xf>
    <xf numFmtId="8" fontId="10" fillId="0" borderId="5" xfId="0" applyNumberFormat="1" applyFont="1" applyFill="1" applyBorder="1" applyAlignment="1">
      <alignment horizontal="center" vertical="center"/>
    </xf>
    <xf numFmtId="8" fontId="10" fillId="0" borderId="5" xfId="0" applyNumberFormat="1" applyFont="1" applyBorder="1" applyAlignment="1">
      <alignment horizontal="center" vertical="center"/>
    </xf>
    <xf numFmtId="0" fontId="7" fillId="0" borderId="0" xfId="0" applyFont="1" applyAlignment="1">
      <alignment horizontal="left" vertical="top" wrapText="1"/>
    </xf>
    <xf numFmtId="164" fontId="1" fillId="0" borderId="5" xfId="3" applyNumberFormat="1" applyFont="1" applyFill="1" applyBorder="1" applyAlignment="1">
      <alignment horizontal="center" vertical="center" wrapText="1"/>
    </xf>
    <xf numFmtId="0" fontId="2" fillId="0" borderId="6" xfId="0" applyFont="1" applyFill="1" applyBorder="1" applyAlignment="1">
      <alignment horizontal="left" vertical="top" wrapText="1"/>
    </xf>
    <xf numFmtId="0" fontId="1" fillId="0" borderId="6" xfId="0" applyFont="1" applyFill="1" applyBorder="1" applyAlignment="1">
      <alignment horizontal="center" vertical="center" wrapText="1"/>
    </xf>
    <xf numFmtId="8" fontId="0" fillId="0" borderId="5" xfId="0" applyNumberFormat="1" applyBorder="1" applyAlignment="1">
      <alignment horizontal="center" vertical="center"/>
    </xf>
    <xf numFmtId="8" fontId="0" fillId="0" borderId="5" xfId="0" applyNumberFormat="1" applyFont="1" applyBorder="1" applyAlignment="1">
      <alignment horizontal="center" vertical="center"/>
    </xf>
    <xf numFmtId="8" fontId="8" fillId="0" borderId="5"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8" fontId="7" fillId="0" borderId="5" xfId="0" applyNumberFormat="1" applyFont="1" applyFill="1" applyBorder="1" applyAlignment="1">
      <alignment horizontal="center" vertical="center" wrapText="1"/>
    </xf>
    <xf numFmtId="9" fontId="0" fillId="0" borderId="5" xfId="0" applyNumberFormat="1" applyFill="1" applyBorder="1" applyAlignment="1">
      <alignment horizontal="center" vertical="center"/>
    </xf>
    <xf numFmtId="3" fontId="0" fillId="0" borderId="5" xfId="0" applyNumberFormat="1" applyFill="1" applyBorder="1" applyAlignment="1">
      <alignment horizontal="center" vertical="center"/>
    </xf>
    <xf numFmtId="0" fontId="0" fillId="0" borderId="5" xfId="0" applyFill="1" applyBorder="1" applyAlignment="1">
      <alignment horizontal="center" vertical="center" wrapText="1"/>
    </xf>
    <xf numFmtId="164" fontId="11" fillId="0" borderId="5" xfId="0" applyNumberFormat="1" applyFont="1" applyFill="1" applyBorder="1" applyAlignment="1">
      <alignment horizontal="center" vertical="center" wrapText="1"/>
    </xf>
    <xf numFmtId="4" fontId="2" fillId="0" borderId="5" xfId="0" applyNumberFormat="1" applyFont="1" applyFill="1" applyBorder="1" applyAlignment="1">
      <alignment horizontal="center" vertical="center"/>
    </xf>
    <xf numFmtId="3" fontId="7" fillId="0" borderId="5"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center" vertical="center"/>
    </xf>
  </cellXfs>
  <cellStyles count="4">
    <cellStyle name="Moneda" xfId="3" builtinId="4"/>
    <cellStyle name="Normal" xfId="0" builtinId="0"/>
    <cellStyle name="Normal 14" xfId="2"/>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161925</xdr:rowOff>
    </xdr:from>
    <xdr:to>
      <xdr:col>2</xdr:col>
      <xdr:colOff>506744</xdr:colOff>
      <xdr:row>1</xdr:row>
      <xdr:rowOff>361950</xdr:rowOff>
    </xdr:to>
    <xdr:pic>
      <xdr:nvPicPr>
        <xdr:cNvPr id="2" name="7 Imagen">
          <a:extLst>
            <a:ext uri="{FF2B5EF4-FFF2-40B4-BE49-F238E27FC236}">
              <a16:creationId xmlns:a16="http://schemas.microsoft.com/office/drawing/2014/main" id="{9076C889-2FE6-4EB6-813B-E3675FD995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38100" y="161925"/>
          <a:ext cx="30003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95251</xdr:colOff>
      <xdr:row>0</xdr:row>
      <xdr:rowOff>95250</xdr:rowOff>
    </xdr:from>
    <xdr:to>
      <xdr:col>12</xdr:col>
      <xdr:colOff>1428751</xdr:colOff>
      <xdr:row>2</xdr:row>
      <xdr:rowOff>118718</xdr:rowOff>
    </xdr:to>
    <xdr:pic>
      <xdr:nvPicPr>
        <xdr:cNvPr id="3" name="8 Imagen">
          <a:extLst>
            <a:ext uri="{FF2B5EF4-FFF2-40B4-BE49-F238E27FC236}">
              <a16:creationId xmlns:a16="http://schemas.microsoft.com/office/drawing/2014/main" id="{908ABDAB-5618-4DAD-9A31-66DFD7645CF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bwMode="auto">
        <a:xfrm>
          <a:off x="20126325" y="95250"/>
          <a:ext cx="13335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61"/>
  <sheetViews>
    <sheetView tabSelected="1" zoomScale="70" zoomScaleNormal="70" workbookViewId="0">
      <selection activeCell="C1" sqref="C1:M1"/>
    </sheetView>
  </sheetViews>
  <sheetFormatPr baseColWidth="10" defaultColWidth="11.42578125" defaultRowHeight="15" x14ac:dyDescent="0.25"/>
  <cols>
    <col min="1" max="1" width="5.85546875" customWidth="1"/>
    <col min="2" max="2" width="32.140625" customWidth="1"/>
    <col min="3" max="3" width="57" customWidth="1"/>
    <col min="4" max="4" width="36.5703125" customWidth="1"/>
    <col min="5" max="5" width="26.5703125" customWidth="1"/>
    <col min="6" max="6" width="21.85546875" style="14" customWidth="1"/>
    <col min="7" max="8" width="23.5703125" style="1" customWidth="1"/>
    <col min="9" max="9" width="16.7109375" customWidth="1"/>
    <col min="10" max="10" width="14.42578125" customWidth="1"/>
    <col min="11" max="11" width="18.42578125" customWidth="1"/>
    <col min="12" max="12" width="26.140625" style="13" customWidth="1"/>
    <col min="13" max="13" width="25.5703125" style="15" customWidth="1"/>
    <col min="253" max="253" width="5.85546875" customWidth="1"/>
    <col min="254" max="254" width="22.5703125" customWidth="1"/>
    <col min="255" max="255" width="57" customWidth="1"/>
    <col min="256" max="256" width="20.7109375" customWidth="1"/>
    <col min="257" max="257" width="25.140625" customWidth="1"/>
    <col min="258" max="258" width="20.7109375" customWidth="1"/>
    <col min="259" max="259" width="16.7109375" customWidth="1"/>
    <col min="260" max="261" width="15.28515625" customWidth="1"/>
    <col min="262" max="262" width="23.42578125" customWidth="1"/>
    <col min="263" max="263" width="18.28515625" customWidth="1"/>
    <col min="264" max="264" width="16.7109375" customWidth="1"/>
    <col min="265" max="265" width="14.42578125" customWidth="1"/>
    <col min="266" max="266" width="17.42578125" customWidth="1"/>
    <col min="267" max="267" width="18.42578125" customWidth="1"/>
    <col min="268" max="268" width="14.42578125" customWidth="1"/>
    <col min="269" max="269" width="18.7109375" customWidth="1"/>
    <col min="509" max="509" width="5.85546875" customWidth="1"/>
    <col min="510" max="510" width="22.5703125" customWidth="1"/>
    <col min="511" max="511" width="57" customWidth="1"/>
    <col min="512" max="512" width="20.7109375" customWidth="1"/>
    <col min="513" max="513" width="25.140625" customWidth="1"/>
    <col min="514" max="514" width="20.7109375" customWidth="1"/>
    <col min="515" max="515" width="16.7109375" customWidth="1"/>
    <col min="516" max="517" width="15.28515625" customWidth="1"/>
    <col min="518" max="518" width="23.42578125" customWidth="1"/>
    <col min="519" max="519" width="18.28515625" customWidth="1"/>
    <col min="520" max="520" width="16.7109375" customWidth="1"/>
    <col min="521" max="521" width="14.42578125" customWidth="1"/>
    <col min="522" max="522" width="17.42578125" customWidth="1"/>
    <col min="523" max="523" width="18.42578125" customWidth="1"/>
    <col min="524" max="524" width="14.42578125" customWidth="1"/>
    <col min="525" max="525" width="18.7109375" customWidth="1"/>
    <col min="765" max="765" width="5.85546875" customWidth="1"/>
    <col min="766" max="766" width="22.5703125" customWidth="1"/>
    <col min="767" max="767" width="57" customWidth="1"/>
    <col min="768" max="768" width="20.7109375" customWidth="1"/>
    <col min="769" max="769" width="25.140625" customWidth="1"/>
    <col min="770" max="770" width="20.7109375" customWidth="1"/>
    <col min="771" max="771" width="16.7109375" customWidth="1"/>
    <col min="772" max="773" width="15.28515625" customWidth="1"/>
    <col min="774" max="774" width="23.42578125" customWidth="1"/>
    <col min="775" max="775" width="18.28515625" customWidth="1"/>
    <col min="776" max="776" width="16.7109375" customWidth="1"/>
    <col min="777" max="777" width="14.42578125" customWidth="1"/>
    <col min="778" max="778" width="17.42578125" customWidth="1"/>
    <col min="779" max="779" width="18.42578125" customWidth="1"/>
    <col min="780" max="780" width="14.42578125" customWidth="1"/>
    <col min="781" max="781" width="18.7109375" customWidth="1"/>
    <col min="1021" max="1021" width="5.85546875" customWidth="1"/>
    <col min="1022" max="1022" width="22.5703125" customWidth="1"/>
    <col min="1023" max="1023" width="57" customWidth="1"/>
    <col min="1024" max="1024" width="20.7109375" customWidth="1"/>
    <col min="1025" max="1025" width="25.140625" customWidth="1"/>
    <col min="1026" max="1026" width="20.7109375" customWidth="1"/>
    <col min="1027" max="1027" width="16.7109375" customWidth="1"/>
    <col min="1028" max="1029" width="15.28515625" customWidth="1"/>
    <col min="1030" max="1030" width="23.42578125" customWidth="1"/>
    <col min="1031" max="1031" width="18.28515625" customWidth="1"/>
    <col min="1032" max="1032" width="16.7109375" customWidth="1"/>
    <col min="1033" max="1033" width="14.42578125" customWidth="1"/>
    <col min="1034" max="1034" width="17.42578125" customWidth="1"/>
    <col min="1035" max="1035" width="18.42578125" customWidth="1"/>
    <col min="1036" max="1036" width="14.42578125" customWidth="1"/>
    <col min="1037" max="1037" width="18.7109375" customWidth="1"/>
    <col min="1277" max="1277" width="5.85546875" customWidth="1"/>
    <col min="1278" max="1278" width="22.5703125" customWidth="1"/>
    <col min="1279" max="1279" width="57" customWidth="1"/>
    <col min="1280" max="1280" width="20.7109375" customWidth="1"/>
    <col min="1281" max="1281" width="25.140625" customWidth="1"/>
    <col min="1282" max="1282" width="20.7109375" customWidth="1"/>
    <col min="1283" max="1283" width="16.7109375" customWidth="1"/>
    <col min="1284" max="1285" width="15.28515625" customWidth="1"/>
    <col min="1286" max="1286" width="23.42578125" customWidth="1"/>
    <col min="1287" max="1287" width="18.28515625" customWidth="1"/>
    <col min="1288" max="1288" width="16.7109375" customWidth="1"/>
    <col min="1289" max="1289" width="14.42578125" customWidth="1"/>
    <col min="1290" max="1290" width="17.42578125" customWidth="1"/>
    <col min="1291" max="1291" width="18.42578125" customWidth="1"/>
    <col min="1292" max="1292" width="14.42578125" customWidth="1"/>
    <col min="1293" max="1293" width="18.7109375" customWidth="1"/>
    <col min="1533" max="1533" width="5.85546875" customWidth="1"/>
    <col min="1534" max="1534" width="22.5703125" customWidth="1"/>
    <col min="1535" max="1535" width="57" customWidth="1"/>
    <col min="1536" max="1536" width="20.7109375" customWidth="1"/>
    <col min="1537" max="1537" width="25.140625" customWidth="1"/>
    <col min="1538" max="1538" width="20.7109375" customWidth="1"/>
    <col min="1539" max="1539" width="16.7109375" customWidth="1"/>
    <col min="1540" max="1541" width="15.28515625" customWidth="1"/>
    <col min="1542" max="1542" width="23.42578125" customWidth="1"/>
    <col min="1543" max="1543" width="18.28515625" customWidth="1"/>
    <col min="1544" max="1544" width="16.7109375" customWidth="1"/>
    <col min="1545" max="1545" width="14.42578125" customWidth="1"/>
    <col min="1546" max="1546" width="17.42578125" customWidth="1"/>
    <col min="1547" max="1547" width="18.42578125" customWidth="1"/>
    <col min="1548" max="1548" width="14.42578125" customWidth="1"/>
    <col min="1549" max="1549" width="18.7109375" customWidth="1"/>
    <col min="1789" max="1789" width="5.85546875" customWidth="1"/>
    <col min="1790" max="1790" width="22.5703125" customWidth="1"/>
    <col min="1791" max="1791" width="57" customWidth="1"/>
    <col min="1792" max="1792" width="20.7109375" customWidth="1"/>
    <col min="1793" max="1793" width="25.140625" customWidth="1"/>
    <col min="1794" max="1794" width="20.7109375" customWidth="1"/>
    <col min="1795" max="1795" width="16.7109375" customWidth="1"/>
    <col min="1796" max="1797" width="15.28515625" customWidth="1"/>
    <col min="1798" max="1798" width="23.42578125" customWidth="1"/>
    <col min="1799" max="1799" width="18.28515625" customWidth="1"/>
    <col min="1800" max="1800" width="16.7109375" customWidth="1"/>
    <col min="1801" max="1801" width="14.42578125" customWidth="1"/>
    <col min="1802" max="1802" width="17.42578125" customWidth="1"/>
    <col min="1803" max="1803" width="18.42578125" customWidth="1"/>
    <col min="1804" max="1804" width="14.42578125" customWidth="1"/>
    <col min="1805" max="1805" width="18.7109375" customWidth="1"/>
    <col min="2045" max="2045" width="5.85546875" customWidth="1"/>
    <col min="2046" max="2046" width="22.5703125" customWidth="1"/>
    <col min="2047" max="2047" width="57" customWidth="1"/>
    <col min="2048" max="2048" width="20.7109375" customWidth="1"/>
    <col min="2049" max="2049" width="25.140625" customWidth="1"/>
    <col min="2050" max="2050" width="20.7109375" customWidth="1"/>
    <col min="2051" max="2051" width="16.7109375" customWidth="1"/>
    <col min="2052" max="2053" width="15.28515625" customWidth="1"/>
    <col min="2054" max="2054" width="23.42578125" customWidth="1"/>
    <col min="2055" max="2055" width="18.28515625" customWidth="1"/>
    <col min="2056" max="2056" width="16.7109375" customWidth="1"/>
    <col min="2057" max="2057" width="14.42578125" customWidth="1"/>
    <col min="2058" max="2058" width="17.42578125" customWidth="1"/>
    <col min="2059" max="2059" width="18.42578125" customWidth="1"/>
    <col min="2060" max="2060" width="14.42578125" customWidth="1"/>
    <col min="2061" max="2061" width="18.7109375" customWidth="1"/>
    <col min="2301" max="2301" width="5.85546875" customWidth="1"/>
    <col min="2302" max="2302" width="22.5703125" customWidth="1"/>
    <col min="2303" max="2303" width="57" customWidth="1"/>
    <col min="2304" max="2304" width="20.7109375" customWidth="1"/>
    <col min="2305" max="2305" width="25.140625" customWidth="1"/>
    <col min="2306" max="2306" width="20.7109375" customWidth="1"/>
    <col min="2307" max="2307" width="16.7109375" customWidth="1"/>
    <col min="2308" max="2309" width="15.28515625" customWidth="1"/>
    <col min="2310" max="2310" width="23.42578125" customWidth="1"/>
    <col min="2311" max="2311" width="18.28515625" customWidth="1"/>
    <col min="2312" max="2312" width="16.7109375" customWidth="1"/>
    <col min="2313" max="2313" width="14.42578125" customWidth="1"/>
    <col min="2314" max="2314" width="17.42578125" customWidth="1"/>
    <col min="2315" max="2315" width="18.42578125" customWidth="1"/>
    <col min="2316" max="2316" width="14.42578125" customWidth="1"/>
    <col min="2317" max="2317" width="18.7109375" customWidth="1"/>
    <col min="2557" max="2557" width="5.85546875" customWidth="1"/>
    <col min="2558" max="2558" width="22.5703125" customWidth="1"/>
    <col min="2559" max="2559" width="57" customWidth="1"/>
    <col min="2560" max="2560" width="20.7109375" customWidth="1"/>
    <col min="2561" max="2561" width="25.140625" customWidth="1"/>
    <col min="2562" max="2562" width="20.7109375" customWidth="1"/>
    <col min="2563" max="2563" width="16.7109375" customWidth="1"/>
    <col min="2564" max="2565" width="15.28515625" customWidth="1"/>
    <col min="2566" max="2566" width="23.42578125" customWidth="1"/>
    <col min="2567" max="2567" width="18.28515625" customWidth="1"/>
    <col min="2568" max="2568" width="16.7109375" customWidth="1"/>
    <col min="2569" max="2569" width="14.42578125" customWidth="1"/>
    <col min="2570" max="2570" width="17.42578125" customWidth="1"/>
    <col min="2571" max="2571" width="18.42578125" customWidth="1"/>
    <col min="2572" max="2572" width="14.42578125" customWidth="1"/>
    <col min="2573" max="2573" width="18.7109375" customWidth="1"/>
    <col min="2813" max="2813" width="5.85546875" customWidth="1"/>
    <col min="2814" max="2814" width="22.5703125" customWidth="1"/>
    <col min="2815" max="2815" width="57" customWidth="1"/>
    <col min="2816" max="2816" width="20.7109375" customWidth="1"/>
    <col min="2817" max="2817" width="25.140625" customWidth="1"/>
    <col min="2818" max="2818" width="20.7109375" customWidth="1"/>
    <col min="2819" max="2819" width="16.7109375" customWidth="1"/>
    <col min="2820" max="2821" width="15.28515625" customWidth="1"/>
    <col min="2822" max="2822" width="23.42578125" customWidth="1"/>
    <col min="2823" max="2823" width="18.28515625" customWidth="1"/>
    <col min="2824" max="2824" width="16.7109375" customWidth="1"/>
    <col min="2825" max="2825" width="14.42578125" customWidth="1"/>
    <col min="2826" max="2826" width="17.42578125" customWidth="1"/>
    <col min="2827" max="2827" width="18.42578125" customWidth="1"/>
    <col min="2828" max="2828" width="14.42578125" customWidth="1"/>
    <col min="2829" max="2829" width="18.7109375" customWidth="1"/>
    <col min="3069" max="3069" width="5.85546875" customWidth="1"/>
    <col min="3070" max="3070" width="22.5703125" customWidth="1"/>
    <col min="3071" max="3071" width="57" customWidth="1"/>
    <col min="3072" max="3072" width="20.7109375" customWidth="1"/>
    <col min="3073" max="3073" width="25.140625" customWidth="1"/>
    <col min="3074" max="3074" width="20.7109375" customWidth="1"/>
    <col min="3075" max="3075" width="16.7109375" customWidth="1"/>
    <col min="3076" max="3077" width="15.28515625" customWidth="1"/>
    <col min="3078" max="3078" width="23.42578125" customWidth="1"/>
    <col min="3079" max="3079" width="18.28515625" customWidth="1"/>
    <col min="3080" max="3080" width="16.7109375" customWidth="1"/>
    <col min="3081" max="3081" width="14.42578125" customWidth="1"/>
    <col min="3082" max="3082" width="17.42578125" customWidth="1"/>
    <col min="3083" max="3083" width="18.42578125" customWidth="1"/>
    <col min="3084" max="3084" width="14.42578125" customWidth="1"/>
    <col min="3085" max="3085" width="18.7109375" customWidth="1"/>
    <col min="3325" max="3325" width="5.85546875" customWidth="1"/>
    <col min="3326" max="3326" width="22.5703125" customWidth="1"/>
    <col min="3327" max="3327" width="57" customWidth="1"/>
    <col min="3328" max="3328" width="20.7109375" customWidth="1"/>
    <col min="3329" max="3329" width="25.140625" customWidth="1"/>
    <col min="3330" max="3330" width="20.7109375" customWidth="1"/>
    <col min="3331" max="3331" width="16.7109375" customWidth="1"/>
    <col min="3332" max="3333" width="15.28515625" customWidth="1"/>
    <col min="3334" max="3334" width="23.42578125" customWidth="1"/>
    <col min="3335" max="3335" width="18.28515625" customWidth="1"/>
    <col min="3336" max="3336" width="16.7109375" customWidth="1"/>
    <col min="3337" max="3337" width="14.42578125" customWidth="1"/>
    <col min="3338" max="3338" width="17.42578125" customWidth="1"/>
    <col min="3339" max="3339" width="18.42578125" customWidth="1"/>
    <col min="3340" max="3340" width="14.42578125" customWidth="1"/>
    <col min="3341" max="3341" width="18.7109375" customWidth="1"/>
    <col min="3581" max="3581" width="5.85546875" customWidth="1"/>
    <col min="3582" max="3582" width="22.5703125" customWidth="1"/>
    <col min="3583" max="3583" width="57" customWidth="1"/>
    <col min="3584" max="3584" width="20.7109375" customWidth="1"/>
    <col min="3585" max="3585" width="25.140625" customWidth="1"/>
    <col min="3586" max="3586" width="20.7109375" customWidth="1"/>
    <col min="3587" max="3587" width="16.7109375" customWidth="1"/>
    <col min="3588" max="3589" width="15.28515625" customWidth="1"/>
    <col min="3590" max="3590" width="23.42578125" customWidth="1"/>
    <col min="3591" max="3591" width="18.28515625" customWidth="1"/>
    <col min="3592" max="3592" width="16.7109375" customWidth="1"/>
    <col min="3593" max="3593" width="14.42578125" customWidth="1"/>
    <col min="3594" max="3594" width="17.42578125" customWidth="1"/>
    <col min="3595" max="3595" width="18.42578125" customWidth="1"/>
    <col min="3596" max="3596" width="14.42578125" customWidth="1"/>
    <col min="3597" max="3597" width="18.7109375" customWidth="1"/>
    <col min="3837" max="3837" width="5.85546875" customWidth="1"/>
    <col min="3838" max="3838" width="22.5703125" customWidth="1"/>
    <col min="3839" max="3839" width="57" customWidth="1"/>
    <col min="3840" max="3840" width="20.7109375" customWidth="1"/>
    <col min="3841" max="3841" width="25.140625" customWidth="1"/>
    <col min="3842" max="3842" width="20.7109375" customWidth="1"/>
    <col min="3843" max="3843" width="16.7109375" customWidth="1"/>
    <col min="3844" max="3845" width="15.28515625" customWidth="1"/>
    <col min="3846" max="3846" width="23.42578125" customWidth="1"/>
    <col min="3847" max="3847" width="18.28515625" customWidth="1"/>
    <col min="3848" max="3848" width="16.7109375" customWidth="1"/>
    <col min="3849" max="3849" width="14.42578125" customWidth="1"/>
    <col min="3850" max="3850" width="17.42578125" customWidth="1"/>
    <col min="3851" max="3851" width="18.42578125" customWidth="1"/>
    <col min="3852" max="3852" width="14.42578125" customWidth="1"/>
    <col min="3853" max="3853" width="18.7109375" customWidth="1"/>
    <col min="4093" max="4093" width="5.85546875" customWidth="1"/>
    <col min="4094" max="4094" width="22.5703125" customWidth="1"/>
    <col min="4095" max="4095" width="57" customWidth="1"/>
    <col min="4096" max="4096" width="20.7109375" customWidth="1"/>
    <col min="4097" max="4097" width="25.140625" customWidth="1"/>
    <col min="4098" max="4098" width="20.7109375" customWidth="1"/>
    <col min="4099" max="4099" width="16.7109375" customWidth="1"/>
    <col min="4100" max="4101" width="15.28515625" customWidth="1"/>
    <col min="4102" max="4102" width="23.42578125" customWidth="1"/>
    <col min="4103" max="4103" width="18.28515625" customWidth="1"/>
    <col min="4104" max="4104" width="16.7109375" customWidth="1"/>
    <col min="4105" max="4105" width="14.42578125" customWidth="1"/>
    <col min="4106" max="4106" width="17.42578125" customWidth="1"/>
    <col min="4107" max="4107" width="18.42578125" customWidth="1"/>
    <col min="4108" max="4108" width="14.42578125" customWidth="1"/>
    <col min="4109" max="4109" width="18.7109375" customWidth="1"/>
    <col min="4349" max="4349" width="5.85546875" customWidth="1"/>
    <col min="4350" max="4350" width="22.5703125" customWidth="1"/>
    <col min="4351" max="4351" width="57" customWidth="1"/>
    <col min="4352" max="4352" width="20.7109375" customWidth="1"/>
    <col min="4353" max="4353" width="25.140625" customWidth="1"/>
    <col min="4354" max="4354" width="20.7109375" customWidth="1"/>
    <col min="4355" max="4355" width="16.7109375" customWidth="1"/>
    <col min="4356" max="4357" width="15.28515625" customWidth="1"/>
    <col min="4358" max="4358" width="23.42578125" customWidth="1"/>
    <col min="4359" max="4359" width="18.28515625" customWidth="1"/>
    <col min="4360" max="4360" width="16.7109375" customWidth="1"/>
    <col min="4361" max="4361" width="14.42578125" customWidth="1"/>
    <col min="4362" max="4362" width="17.42578125" customWidth="1"/>
    <col min="4363" max="4363" width="18.42578125" customWidth="1"/>
    <col min="4364" max="4364" width="14.42578125" customWidth="1"/>
    <col min="4365" max="4365" width="18.7109375" customWidth="1"/>
    <col min="4605" max="4605" width="5.85546875" customWidth="1"/>
    <col min="4606" max="4606" width="22.5703125" customWidth="1"/>
    <col min="4607" max="4607" width="57" customWidth="1"/>
    <col min="4608" max="4608" width="20.7109375" customWidth="1"/>
    <col min="4609" max="4609" width="25.140625" customWidth="1"/>
    <col min="4610" max="4610" width="20.7109375" customWidth="1"/>
    <col min="4611" max="4611" width="16.7109375" customWidth="1"/>
    <col min="4612" max="4613" width="15.28515625" customWidth="1"/>
    <col min="4614" max="4614" width="23.42578125" customWidth="1"/>
    <col min="4615" max="4615" width="18.28515625" customWidth="1"/>
    <col min="4616" max="4616" width="16.7109375" customWidth="1"/>
    <col min="4617" max="4617" width="14.42578125" customWidth="1"/>
    <col min="4618" max="4618" width="17.42578125" customWidth="1"/>
    <col min="4619" max="4619" width="18.42578125" customWidth="1"/>
    <col min="4620" max="4620" width="14.42578125" customWidth="1"/>
    <col min="4621" max="4621" width="18.7109375" customWidth="1"/>
    <col min="4861" max="4861" width="5.85546875" customWidth="1"/>
    <col min="4862" max="4862" width="22.5703125" customWidth="1"/>
    <col min="4863" max="4863" width="57" customWidth="1"/>
    <col min="4864" max="4864" width="20.7109375" customWidth="1"/>
    <col min="4865" max="4865" width="25.140625" customWidth="1"/>
    <col min="4866" max="4866" width="20.7109375" customWidth="1"/>
    <col min="4867" max="4867" width="16.7109375" customWidth="1"/>
    <col min="4868" max="4869" width="15.28515625" customWidth="1"/>
    <col min="4870" max="4870" width="23.42578125" customWidth="1"/>
    <col min="4871" max="4871" width="18.28515625" customWidth="1"/>
    <col min="4872" max="4872" width="16.7109375" customWidth="1"/>
    <col min="4873" max="4873" width="14.42578125" customWidth="1"/>
    <col min="4874" max="4874" width="17.42578125" customWidth="1"/>
    <col min="4875" max="4875" width="18.42578125" customWidth="1"/>
    <col min="4876" max="4876" width="14.42578125" customWidth="1"/>
    <col min="4877" max="4877" width="18.7109375" customWidth="1"/>
    <col min="5117" max="5117" width="5.85546875" customWidth="1"/>
    <col min="5118" max="5118" width="22.5703125" customWidth="1"/>
    <col min="5119" max="5119" width="57" customWidth="1"/>
    <col min="5120" max="5120" width="20.7109375" customWidth="1"/>
    <col min="5121" max="5121" width="25.140625" customWidth="1"/>
    <col min="5122" max="5122" width="20.7109375" customWidth="1"/>
    <col min="5123" max="5123" width="16.7109375" customWidth="1"/>
    <col min="5124" max="5125" width="15.28515625" customWidth="1"/>
    <col min="5126" max="5126" width="23.42578125" customWidth="1"/>
    <col min="5127" max="5127" width="18.28515625" customWidth="1"/>
    <col min="5128" max="5128" width="16.7109375" customWidth="1"/>
    <col min="5129" max="5129" width="14.42578125" customWidth="1"/>
    <col min="5130" max="5130" width="17.42578125" customWidth="1"/>
    <col min="5131" max="5131" width="18.42578125" customWidth="1"/>
    <col min="5132" max="5132" width="14.42578125" customWidth="1"/>
    <col min="5133" max="5133" width="18.7109375" customWidth="1"/>
    <col min="5373" max="5373" width="5.85546875" customWidth="1"/>
    <col min="5374" max="5374" width="22.5703125" customWidth="1"/>
    <col min="5375" max="5375" width="57" customWidth="1"/>
    <col min="5376" max="5376" width="20.7109375" customWidth="1"/>
    <col min="5377" max="5377" width="25.140625" customWidth="1"/>
    <col min="5378" max="5378" width="20.7109375" customWidth="1"/>
    <col min="5379" max="5379" width="16.7109375" customWidth="1"/>
    <col min="5380" max="5381" width="15.28515625" customWidth="1"/>
    <col min="5382" max="5382" width="23.42578125" customWidth="1"/>
    <col min="5383" max="5383" width="18.28515625" customWidth="1"/>
    <col min="5384" max="5384" width="16.7109375" customWidth="1"/>
    <col min="5385" max="5385" width="14.42578125" customWidth="1"/>
    <col min="5386" max="5386" width="17.42578125" customWidth="1"/>
    <col min="5387" max="5387" width="18.42578125" customWidth="1"/>
    <col min="5388" max="5388" width="14.42578125" customWidth="1"/>
    <col min="5389" max="5389" width="18.7109375" customWidth="1"/>
    <col min="5629" max="5629" width="5.85546875" customWidth="1"/>
    <col min="5630" max="5630" width="22.5703125" customWidth="1"/>
    <col min="5631" max="5631" width="57" customWidth="1"/>
    <col min="5632" max="5632" width="20.7109375" customWidth="1"/>
    <col min="5633" max="5633" width="25.140625" customWidth="1"/>
    <col min="5634" max="5634" width="20.7109375" customWidth="1"/>
    <col min="5635" max="5635" width="16.7109375" customWidth="1"/>
    <col min="5636" max="5637" width="15.28515625" customWidth="1"/>
    <col min="5638" max="5638" width="23.42578125" customWidth="1"/>
    <col min="5639" max="5639" width="18.28515625" customWidth="1"/>
    <col min="5640" max="5640" width="16.7109375" customWidth="1"/>
    <col min="5641" max="5641" width="14.42578125" customWidth="1"/>
    <col min="5642" max="5642" width="17.42578125" customWidth="1"/>
    <col min="5643" max="5643" width="18.42578125" customWidth="1"/>
    <col min="5644" max="5644" width="14.42578125" customWidth="1"/>
    <col min="5645" max="5645" width="18.7109375" customWidth="1"/>
    <col min="5885" max="5885" width="5.85546875" customWidth="1"/>
    <col min="5886" max="5886" width="22.5703125" customWidth="1"/>
    <col min="5887" max="5887" width="57" customWidth="1"/>
    <col min="5888" max="5888" width="20.7109375" customWidth="1"/>
    <col min="5889" max="5889" width="25.140625" customWidth="1"/>
    <col min="5890" max="5890" width="20.7109375" customWidth="1"/>
    <col min="5891" max="5891" width="16.7109375" customWidth="1"/>
    <col min="5892" max="5893" width="15.28515625" customWidth="1"/>
    <col min="5894" max="5894" width="23.42578125" customWidth="1"/>
    <col min="5895" max="5895" width="18.28515625" customWidth="1"/>
    <col min="5896" max="5896" width="16.7109375" customWidth="1"/>
    <col min="5897" max="5897" width="14.42578125" customWidth="1"/>
    <col min="5898" max="5898" width="17.42578125" customWidth="1"/>
    <col min="5899" max="5899" width="18.42578125" customWidth="1"/>
    <col min="5900" max="5900" width="14.42578125" customWidth="1"/>
    <col min="5901" max="5901" width="18.7109375" customWidth="1"/>
    <col min="6141" max="6141" width="5.85546875" customWidth="1"/>
    <col min="6142" max="6142" width="22.5703125" customWidth="1"/>
    <col min="6143" max="6143" width="57" customWidth="1"/>
    <col min="6144" max="6144" width="20.7109375" customWidth="1"/>
    <col min="6145" max="6145" width="25.140625" customWidth="1"/>
    <col min="6146" max="6146" width="20.7109375" customWidth="1"/>
    <col min="6147" max="6147" width="16.7109375" customWidth="1"/>
    <col min="6148" max="6149" width="15.28515625" customWidth="1"/>
    <col min="6150" max="6150" width="23.42578125" customWidth="1"/>
    <col min="6151" max="6151" width="18.28515625" customWidth="1"/>
    <col min="6152" max="6152" width="16.7109375" customWidth="1"/>
    <col min="6153" max="6153" width="14.42578125" customWidth="1"/>
    <col min="6154" max="6154" width="17.42578125" customWidth="1"/>
    <col min="6155" max="6155" width="18.42578125" customWidth="1"/>
    <col min="6156" max="6156" width="14.42578125" customWidth="1"/>
    <col min="6157" max="6157" width="18.7109375" customWidth="1"/>
    <col min="6397" max="6397" width="5.85546875" customWidth="1"/>
    <col min="6398" max="6398" width="22.5703125" customWidth="1"/>
    <col min="6399" max="6399" width="57" customWidth="1"/>
    <col min="6400" max="6400" width="20.7109375" customWidth="1"/>
    <col min="6401" max="6401" width="25.140625" customWidth="1"/>
    <col min="6402" max="6402" width="20.7109375" customWidth="1"/>
    <col min="6403" max="6403" width="16.7109375" customWidth="1"/>
    <col min="6404" max="6405" width="15.28515625" customWidth="1"/>
    <col min="6406" max="6406" width="23.42578125" customWidth="1"/>
    <col min="6407" max="6407" width="18.28515625" customWidth="1"/>
    <col min="6408" max="6408" width="16.7109375" customWidth="1"/>
    <col min="6409" max="6409" width="14.42578125" customWidth="1"/>
    <col min="6410" max="6410" width="17.42578125" customWidth="1"/>
    <col min="6411" max="6411" width="18.42578125" customWidth="1"/>
    <col min="6412" max="6412" width="14.42578125" customWidth="1"/>
    <col min="6413" max="6413" width="18.7109375" customWidth="1"/>
    <col min="6653" max="6653" width="5.85546875" customWidth="1"/>
    <col min="6654" max="6654" width="22.5703125" customWidth="1"/>
    <col min="6655" max="6655" width="57" customWidth="1"/>
    <col min="6656" max="6656" width="20.7109375" customWidth="1"/>
    <col min="6657" max="6657" width="25.140625" customWidth="1"/>
    <col min="6658" max="6658" width="20.7109375" customWidth="1"/>
    <col min="6659" max="6659" width="16.7109375" customWidth="1"/>
    <col min="6660" max="6661" width="15.28515625" customWidth="1"/>
    <col min="6662" max="6662" width="23.42578125" customWidth="1"/>
    <col min="6663" max="6663" width="18.28515625" customWidth="1"/>
    <col min="6664" max="6664" width="16.7109375" customWidth="1"/>
    <col min="6665" max="6665" width="14.42578125" customWidth="1"/>
    <col min="6666" max="6666" width="17.42578125" customWidth="1"/>
    <col min="6667" max="6667" width="18.42578125" customWidth="1"/>
    <col min="6668" max="6668" width="14.42578125" customWidth="1"/>
    <col min="6669" max="6669" width="18.7109375" customWidth="1"/>
    <col min="6909" max="6909" width="5.85546875" customWidth="1"/>
    <col min="6910" max="6910" width="22.5703125" customWidth="1"/>
    <col min="6911" max="6911" width="57" customWidth="1"/>
    <col min="6912" max="6912" width="20.7109375" customWidth="1"/>
    <col min="6913" max="6913" width="25.140625" customWidth="1"/>
    <col min="6914" max="6914" width="20.7109375" customWidth="1"/>
    <col min="6915" max="6915" width="16.7109375" customWidth="1"/>
    <col min="6916" max="6917" width="15.28515625" customWidth="1"/>
    <col min="6918" max="6918" width="23.42578125" customWidth="1"/>
    <col min="6919" max="6919" width="18.28515625" customWidth="1"/>
    <col min="6920" max="6920" width="16.7109375" customWidth="1"/>
    <col min="6921" max="6921" width="14.42578125" customWidth="1"/>
    <col min="6922" max="6922" width="17.42578125" customWidth="1"/>
    <col min="6923" max="6923" width="18.42578125" customWidth="1"/>
    <col min="6924" max="6924" width="14.42578125" customWidth="1"/>
    <col min="6925" max="6925" width="18.7109375" customWidth="1"/>
    <col min="7165" max="7165" width="5.85546875" customWidth="1"/>
    <col min="7166" max="7166" width="22.5703125" customWidth="1"/>
    <col min="7167" max="7167" width="57" customWidth="1"/>
    <col min="7168" max="7168" width="20.7109375" customWidth="1"/>
    <col min="7169" max="7169" width="25.140625" customWidth="1"/>
    <col min="7170" max="7170" width="20.7109375" customWidth="1"/>
    <col min="7171" max="7171" width="16.7109375" customWidth="1"/>
    <col min="7172" max="7173" width="15.28515625" customWidth="1"/>
    <col min="7174" max="7174" width="23.42578125" customWidth="1"/>
    <col min="7175" max="7175" width="18.28515625" customWidth="1"/>
    <col min="7176" max="7176" width="16.7109375" customWidth="1"/>
    <col min="7177" max="7177" width="14.42578125" customWidth="1"/>
    <col min="7178" max="7178" width="17.42578125" customWidth="1"/>
    <col min="7179" max="7179" width="18.42578125" customWidth="1"/>
    <col min="7180" max="7180" width="14.42578125" customWidth="1"/>
    <col min="7181" max="7181" width="18.7109375" customWidth="1"/>
    <col min="7421" max="7421" width="5.85546875" customWidth="1"/>
    <col min="7422" max="7422" width="22.5703125" customWidth="1"/>
    <col min="7423" max="7423" width="57" customWidth="1"/>
    <col min="7424" max="7424" width="20.7109375" customWidth="1"/>
    <col min="7425" max="7425" width="25.140625" customWidth="1"/>
    <col min="7426" max="7426" width="20.7109375" customWidth="1"/>
    <col min="7427" max="7427" width="16.7109375" customWidth="1"/>
    <col min="7428" max="7429" width="15.28515625" customWidth="1"/>
    <col min="7430" max="7430" width="23.42578125" customWidth="1"/>
    <col min="7431" max="7431" width="18.28515625" customWidth="1"/>
    <col min="7432" max="7432" width="16.7109375" customWidth="1"/>
    <col min="7433" max="7433" width="14.42578125" customWidth="1"/>
    <col min="7434" max="7434" width="17.42578125" customWidth="1"/>
    <col min="7435" max="7435" width="18.42578125" customWidth="1"/>
    <col min="7436" max="7436" width="14.42578125" customWidth="1"/>
    <col min="7437" max="7437" width="18.7109375" customWidth="1"/>
    <col min="7677" max="7677" width="5.85546875" customWidth="1"/>
    <col min="7678" max="7678" width="22.5703125" customWidth="1"/>
    <col min="7679" max="7679" width="57" customWidth="1"/>
    <col min="7680" max="7680" width="20.7109375" customWidth="1"/>
    <col min="7681" max="7681" width="25.140625" customWidth="1"/>
    <col min="7682" max="7682" width="20.7109375" customWidth="1"/>
    <col min="7683" max="7683" width="16.7109375" customWidth="1"/>
    <col min="7684" max="7685" width="15.28515625" customWidth="1"/>
    <col min="7686" max="7686" width="23.42578125" customWidth="1"/>
    <col min="7687" max="7687" width="18.28515625" customWidth="1"/>
    <col min="7688" max="7688" width="16.7109375" customWidth="1"/>
    <col min="7689" max="7689" width="14.42578125" customWidth="1"/>
    <col min="7690" max="7690" width="17.42578125" customWidth="1"/>
    <col min="7691" max="7691" width="18.42578125" customWidth="1"/>
    <col min="7692" max="7692" width="14.42578125" customWidth="1"/>
    <col min="7693" max="7693" width="18.7109375" customWidth="1"/>
    <col min="7933" max="7933" width="5.85546875" customWidth="1"/>
    <col min="7934" max="7934" width="22.5703125" customWidth="1"/>
    <col min="7935" max="7935" width="57" customWidth="1"/>
    <col min="7936" max="7936" width="20.7109375" customWidth="1"/>
    <col min="7937" max="7937" width="25.140625" customWidth="1"/>
    <col min="7938" max="7938" width="20.7109375" customWidth="1"/>
    <col min="7939" max="7939" width="16.7109375" customWidth="1"/>
    <col min="7940" max="7941" width="15.28515625" customWidth="1"/>
    <col min="7942" max="7942" width="23.42578125" customWidth="1"/>
    <col min="7943" max="7943" width="18.28515625" customWidth="1"/>
    <col min="7944" max="7944" width="16.7109375" customWidth="1"/>
    <col min="7945" max="7945" width="14.42578125" customWidth="1"/>
    <col min="7946" max="7946" width="17.42578125" customWidth="1"/>
    <col min="7947" max="7947" width="18.42578125" customWidth="1"/>
    <col min="7948" max="7948" width="14.42578125" customWidth="1"/>
    <col min="7949" max="7949" width="18.7109375" customWidth="1"/>
    <col min="8189" max="8189" width="5.85546875" customWidth="1"/>
    <col min="8190" max="8190" width="22.5703125" customWidth="1"/>
    <col min="8191" max="8191" width="57" customWidth="1"/>
    <col min="8192" max="8192" width="20.7109375" customWidth="1"/>
    <col min="8193" max="8193" width="25.140625" customWidth="1"/>
    <col min="8194" max="8194" width="20.7109375" customWidth="1"/>
    <col min="8195" max="8195" width="16.7109375" customWidth="1"/>
    <col min="8196" max="8197" width="15.28515625" customWidth="1"/>
    <col min="8198" max="8198" width="23.42578125" customWidth="1"/>
    <col min="8199" max="8199" width="18.28515625" customWidth="1"/>
    <col min="8200" max="8200" width="16.7109375" customWidth="1"/>
    <col min="8201" max="8201" width="14.42578125" customWidth="1"/>
    <col min="8202" max="8202" width="17.42578125" customWidth="1"/>
    <col min="8203" max="8203" width="18.42578125" customWidth="1"/>
    <col min="8204" max="8204" width="14.42578125" customWidth="1"/>
    <col min="8205" max="8205" width="18.7109375" customWidth="1"/>
    <col min="8445" max="8445" width="5.85546875" customWidth="1"/>
    <col min="8446" max="8446" width="22.5703125" customWidth="1"/>
    <col min="8447" max="8447" width="57" customWidth="1"/>
    <col min="8448" max="8448" width="20.7109375" customWidth="1"/>
    <col min="8449" max="8449" width="25.140625" customWidth="1"/>
    <col min="8450" max="8450" width="20.7109375" customWidth="1"/>
    <col min="8451" max="8451" width="16.7109375" customWidth="1"/>
    <col min="8452" max="8453" width="15.28515625" customWidth="1"/>
    <col min="8454" max="8454" width="23.42578125" customWidth="1"/>
    <col min="8455" max="8455" width="18.28515625" customWidth="1"/>
    <col min="8456" max="8456" width="16.7109375" customWidth="1"/>
    <col min="8457" max="8457" width="14.42578125" customWidth="1"/>
    <col min="8458" max="8458" width="17.42578125" customWidth="1"/>
    <col min="8459" max="8459" width="18.42578125" customWidth="1"/>
    <col min="8460" max="8460" width="14.42578125" customWidth="1"/>
    <col min="8461" max="8461" width="18.7109375" customWidth="1"/>
    <col min="8701" max="8701" width="5.85546875" customWidth="1"/>
    <col min="8702" max="8702" width="22.5703125" customWidth="1"/>
    <col min="8703" max="8703" width="57" customWidth="1"/>
    <col min="8704" max="8704" width="20.7109375" customWidth="1"/>
    <col min="8705" max="8705" width="25.140625" customWidth="1"/>
    <col min="8706" max="8706" width="20.7109375" customWidth="1"/>
    <col min="8707" max="8707" width="16.7109375" customWidth="1"/>
    <col min="8708" max="8709" width="15.28515625" customWidth="1"/>
    <col min="8710" max="8710" width="23.42578125" customWidth="1"/>
    <col min="8711" max="8711" width="18.28515625" customWidth="1"/>
    <col min="8712" max="8712" width="16.7109375" customWidth="1"/>
    <col min="8713" max="8713" width="14.42578125" customWidth="1"/>
    <col min="8714" max="8714" width="17.42578125" customWidth="1"/>
    <col min="8715" max="8715" width="18.42578125" customWidth="1"/>
    <col min="8716" max="8716" width="14.42578125" customWidth="1"/>
    <col min="8717" max="8717" width="18.7109375" customWidth="1"/>
    <col min="8957" max="8957" width="5.85546875" customWidth="1"/>
    <col min="8958" max="8958" width="22.5703125" customWidth="1"/>
    <col min="8959" max="8959" width="57" customWidth="1"/>
    <col min="8960" max="8960" width="20.7109375" customWidth="1"/>
    <col min="8961" max="8961" width="25.140625" customWidth="1"/>
    <col min="8962" max="8962" width="20.7109375" customWidth="1"/>
    <col min="8963" max="8963" width="16.7109375" customWidth="1"/>
    <col min="8964" max="8965" width="15.28515625" customWidth="1"/>
    <col min="8966" max="8966" width="23.42578125" customWidth="1"/>
    <col min="8967" max="8967" width="18.28515625" customWidth="1"/>
    <col min="8968" max="8968" width="16.7109375" customWidth="1"/>
    <col min="8969" max="8969" width="14.42578125" customWidth="1"/>
    <col min="8970" max="8970" width="17.42578125" customWidth="1"/>
    <col min="8971" max="8971" width="18.42578125" customWidth="1"/>
    <col min="8972" max="8972" width="14.42578125" customWidth="1"/>
    <col min="8973" max="8973" width="18.7109375" customWidth="1"/>
    <col min="9213" max="9213" width="5.85546875" customWidth="1"/>
    <col min="9214" max="9214" width="22.5703125" customWidth="1"/>
    <col min="9215" max="9215" width="57" customWidth="1"/>
    <col min="9216" max="9216" width="20.7109375" customWidth="1"/>
    <col min="9217" max="9217" width="25.140625" customWidth="1"/>
    <col min="9218" max="9218" width="20.7109375" customWidth="1"/>
    <col min="9219" max="9219" width="16.7109375" customWidth="1"/>
    <col min="9220" max="9221" width="15.28515625" customWidth="1"/>
    <col min="9222" max="9222" width="23.42578125" customWidth="1"/>
    <col min="9223" max="9223" width="18.28515625" customWidth="1"/>
    <col min="9224" max="9224" width="16.7109375" customWidth="1"/>
    <col min="9225" max="9225" width="14.42578125" customWidth="1"/>
    <col min="9226" max="9226" width="17.42578125" customWidth="1"/>
    <col min="9227" max="9227" width="18.42578125" customWidth="1"/>
    <col min="9228" max="9228" width="14.42578125" customWidth="1"/>
    <col min="9229" max="9229" width="18.7109375" customWidth="1"/>
    <col min="9469" max="9469" width="5.85546875" customWidth="1"/>
    <col min="9470" max="9470" width="22.5703125" customWidth="1"/>
    <col min="9471" max="9471" width="57" customWidth="1"/>
    <col min="9472" max="9472" width="20.7109375" customWidth="1"/>
    <col min="9473" max="9473" width="25.140625" customWidth="1"/>
    <col min="9474" max="9474" width="20.7109375" customWidth="1"/>
    <col min="9475" max="9475" width="16.7109375" customWidth="1"/>
    <col min="9476" max="9477" width="15.28515625" customWidth="1"/>
    <col min="9478" max="9478" width="23.42578125" customWidth="1"/>
    <col min="9479" max="9479" width="18.28515625" customWidth="1"/>
    <col min="9480" max="9480" width="16.7109375" customWidth="1"/>
    <col min="9481" max="9481" width="14.42578125" customWidth="1"/>
    <col min="9482" max="9482" width="17.42578125" customWidth="1"/>
    <col min="9483" max="9483" width="18.42578125" customWidth="1"/>
    <col min="9484" max="9484" width="14.42578125" customWidth="1"/>
    <col min="9485" max="9485" width="18.7109375" customWidth="1"/>
    <col min="9725" max="9725" width="5.85546875" customWidth="1"/>
    <col min="9726" max="9726" width="22.5703125" customWidth="1"/>
    <col min="9727" max="9727" width="57" customWidth="1"/>
    <col min="9728" max="9728" width="20.7109375" customWidth="1"/>
    <col min="9729" max="9729" width="25.140625" customWidth="1"/>
    <col min="9730" max="9730" width="20.7109375" customWidth="1"/>
    <col min="9731" max="9731" width="16.7109375" customWidth="1"/>
    <col min="9732" max="9733" width="15.28515625" customWidth="1"/>
    <col min="9734" max="9734" width="23.42578125" customWidth="1"/>
    <col min="9735" max="9735" width="18.28515625" customWidth="1"/>
    <col min="9736" max="9736" width="16.7109375" customWidth="1"/>
    <col min="9737" max="9737" width="14.42578125" customWidth="1"/>
    <col min="9738" max="9738" width="17.42578125" customWidth="1"/>
    <col min="9739" max="9739" width="18.42578125" customWidth="1"/>
    <col min="9740" max="9740" width="14.42578125" customWidth="1"/>
    <col min="9741" max="9741" width="18.7109375" customWidth="1"/>
    <col min="9981" max="9981" width="5.85546875" customWidth="1"/>
    <col min="9982" max="9982" width="22.5703125" customWidth="1"/>
    <col min="9983" max="9983" width="57" customWidth="1"/>
    <col min="9984" max="9984" width="20.7109375" customWidth="1"/>
    <col min="9985" max="9985" width="25.140625" customWidth="1"/>
    <col min="9986" max="9986" width="20.7109375" customWidth="1"/>
    <col min="9987" max="9987" width="16.7109375" customWidth="1"/>
    <col min="9988" max="9989" width="15.28515625" customWidth="1"/>
    <col min="9990" max="9990" width="23.42578125" customWidth="1"/>
    <col min="9991" max="9991" width="18.28515625" customWidth="1"/>
    <col min="9992" max="9992" width="16.7109375" customWidth="1"/>
    <col min="9993" max="9993" width="14.42578125" customWidth="1"/>
    <col min="9994" max="9994" width="17.42578125" customWidth="1"/>
    <col min="9995" max="9995" width="18.42578125" customWidth="1"/>
    <col min="9996" max="9996" width="14.42578125" customWidth="1"/>
    <col min="9997" max="9997" width="18.7109375" customWidth="1"/>
    <col min="10237" max="10237" width="5.85546875" customWidth="1"/>
    <col min="10238" max="10238" width="22.5703125" customWidth="1"/>
    <col min="10239" max="10239" width="57" customWidth="1"/>
    <col min="10240" max="10240" width="20.7109375" customWidth="1"/>
    <col min="10241" max="10241" width="25.140625" customWidth="1"/>
    <col min="10242" max="10242" width="20.7109375" customWidth="1"/>
    <col min="10243" max="10243" width="16.7109375" customWidth="1"/>
    <col min="10244" max="10245" width="15.28515625" customWidth="1"/>
    <col min="10246" max="10246" width="23.42578125" customWidth="1"/>
    <col min="10247" max="10247" width="18.28515625" customWidth="1"/>
    <col min="10248" max="10248" width="16.7109375" customWidth="1"/>
    <col min="10249" max="10249" width="14.42578125" customWidth="1"/>
    <col min="10250" max="10250" width="17.42578125" customWidth="1"/>
    <col min="10251" max="10251" width="18.42578125" customWidth="1"/>
    <col min="10252" max="10252" width="14.42578125" customWidth="1"/>
    <col min="10253" max="10253" width="18.7109375" customWidth="1"/>
    <col min="10493" max="10493" width="5.85546875" customWidth="1"/>
    <col min="10494" max="10494" width="22.5703125" customWidth="1"/>
    <col min="10495" max="10495" width="57" customWidth="1"/>
    <col min="10496" max="10496" width="20.7109375" customWidth="1"/>
    <col min="10497" max="10497" width="25.140625" customWidth="1"/>
    <col min="10498" max="10498" width="20.7109375" customWidth="1"/>
    <col min="10499" max="10499" width="16.7109375" customWidth="1"/>
    <col min="10500" max="10501" width="15.28515625" customWidth="1"/>
    <col min="10502" max="10502" width="23.42578125" customWidth="1"/>
    <col min="10503" max="10503" width="18.28515625" customWidth="1"/>
    <col min="10504" max="10504" width="16.7109375" customWidth="1"/>
    <col min="10505" max="10505" width="14.42578125" customWidth="1"/>
    <col min="10506" max="10506" width="17.42578125" customWidth="1"/>
    <col min="10507" max="10507" width="18.42578125" customWidth="1"/>
    <col min="10508" max="10508" width="14.42578125" customWidth="1"/>
    <col min="10509" max="10509" width="18.7109375" customWidth="1"/>
    <col min="10749" max="10749" width="5.85546875" customWidth="1"/>
    <col min="10750" max="10750" width="22.5703125" customWidth="1"/>
    <col min="10751" max="10751" width="57" customWidth="1"/>
    <col min="10752" max="10752" width="20.7109375" customWidth="1"/>
    <col min="10753" max="10753" width="25.140625" customWidth="1"/>
    <col min="10754" max="10754" width="20.7109375" customWidth="1"/>
    <col min="10755" max="10755" width="16.7109375" customWidth="1"/>
    <col min="10756" max="10757" width="15.28515625" customWidth="1"/>
    <col min="10758" max="10758" width="23.42578125" customWidth="1"/>
    <col min="10759" max="10759" width="18.28515625" customWidth="1"/>
    <col min="10760" max="10760" width="16.7109375" customWidth="1"/>
    <col min="10761" max="10761" width="14.42578125" customWidth="1"/>
    <col min="10762" max="10762" width="17.42578125" customWidth="1"/>
    <col min="10763" max="10763" width="18.42578125" customWidth="1"/>
    <col min="10764" max="10764" width="14.42578125" customWidth="1"/>
    <col min="10765" max="10765" width="18.7109375" customWidth="1"/>
    <col min="11005" max="11005" width="5.85546875" customWidth="1"/>
    <col min="11006" max="11006" width="22.5703125" customWidth="1"/>
    <col min="11007" max="11007" width="57" customWidth="1"/>
    <col min="11008" max="11008" width="20.7109375" customWidth="1"/>
    <col min="11009" max="11009" width="25.140625" customWidth="1"/>
    <col min="11010" max="11010" width="20.7109375" customWidth="1"/>
    <col min="11011" max="11011" width="16.7109375" customWidth="1"/>
    <col min="11012" max="11013" width="15.28515625" customWidth="1"/>
    <col min="11014" max="11014" width="23.42578125" customWidth="1"/>
    <col min="11015" max="11015" width="18.28515625" customWidth="1"/>
    <col min="11016" max="11016" width="16.7109375" customWidth="1"/>
    <col min="11017" max="11017" width="14.42578125" customWidth="1"/>
    <col min="11018" max="11018" width="17.42578125" customWidth="1"/>
    <col min="11019" max="11019" width="18.42578125" customWidth="1"/>
    <col min="11020" max="11020" width="14.42578125" customWidth="1"/>
    <col min="11021" max="11021" width="18.7109375" customWidth="1"/>
    <col min="11261" max="11261" width="5.85546875" customWidth="1"/>
    <col min="11262" max="11262" width="22.5703125" customWidth="1"/>
    <col min="11263" max="11263" width="57" customWidth="1"/>
    <col min="11264" max="11264" width="20.7109375" customWidth="1"/>
    <col min="11265" max="11265" width="25.140625" customWidth="1"/>
    <col min="11266" max="11266" width="20.7109375" customWidth="1"/>
    <col min="11267" max="11267" width="16.7109375" customWidth="1"/>
    <col min="11268" max="11269" width="15.28515625" customWidth="1"/>
    <col min="11270" max="11270" width="23.42578125" customWidth="1"/>
    <col min="11271" max="11271" width="18.28515625" customWidth="1"/>
    <col min="11272" max="11272" width="16.7109375" customWidth="1"/>
    <col min="11273" max="11273" width="14.42578125" customWidth="1"/>
    <col min="11274" max="11274" width="17.42578125" customWidth="1"/>
    <col min="11275" max="11275" width="18.42578125" customWidth="1"/>
    <col min="11276" max="11276" width="14.42578125" customWidth="1"/>
    <col min="11277" max="11277" width="18.7109375" customWidth="1"/>
    <col min="11517" max="11517" width="5.85546875" customWidth="1"/>
    <col min="11518" max="11518" width="22.5703125" customWidth="1"/>
    <col min="11519" max="11519" width="57" customWidth="1"/>
    <col min="11520" max="11520" width="20.7109375" customWidth="1"/>
    <col min="11521" max="11521" width="25.140625" customWidth="1"/>
    <col min="11522" max="11522" width="20.7109375" customWidth="1"/>
    <col min="11523" max="11523" width="16.7109375" customWidth="1"/>
    <col min="11524" max="11525" width="15.28515625" customWidth="1"/>
    <col min="11526" max="11526" width="23.42578125" customWidth="1"/>
    <col min="11527" max="11527" width="18.28515625" customWidth="1"/>
    <col min="11528" max="11528" width="16.7109375" customWidth="1"/>
    <col min="11529" max="11529" width="14.42578125" customWidth="1"/>
    <col min="11530" max="11530" width="17.42578125" customWidth="1"/>
    <col min="11531" max="11531" width="18.42578125" customWidth="1"/>
    <col min="11532" max="11532" width="14.42578125" customWidth="1"/>
    <col min="11533" max="11533" width="18.7109375" customWidth="1"/>
    <col min="11773" max="11773" width="5.85546875" customWidth="1"/>
    <col min="11774" max="11774" width="22.5703125" customWidth="1"/>
    <col min="11775" max="11775" width="57" customWidth="1"/>
    <col min="11776" max="11776" width="20.7109375" customWidth="1"/>
    <col min="11777" max="11777" width="25.140625" customWidth="1"/>
    <col min="11778" max="11778" width="20.7109375" customWidth="1"/>
    <col min="11779" max="11779" width="16.7109375" customWidth="1"/>
    <col min="11780" max="11781" width="15.28515625" customWidth="1"/>
    <col min="11782" max="11782" width="23.42578125" customWidth="1"/>
    <col min="11783" max="11783" width="18.28515625" customWidth="1"/>
    <col min="11784" max="11784" width="16.7109375" customWidth="1"/>
    <col min="11785" max="11785" width="14.42578125" customWidth="1"/>
    <col min="11786" max="11786" width="17.42578125" customWidth="1"/>
    <col min="11787" max="11787" width="18.42578125" customWidth="1"/>
    <col min="11788" max="11788" width="14.42578125" customWidth="1"/>
    <col min="11789" max="11789" width="18.7109375" customWidth="1"/>
    <col min="12029" max="12029" width="5.85546875" customWidth="1"/>
    <col min="12030" max="12030" width="22.5703125" customWidth="1"/>
    <col min="12031" max="12031" width="57" customWidth="1"/>
    <col min="12032" max="12032" width="20.7109375" customWidth="1"/>
    <col min="12033" max="12033" width="25.140625" customWidth="1"/>
    <col min="12034" max="12034" width="20.7109375" customWidth="1"/>
    <col min="12035" max="12035" width="16.7109375" customWidth="1"/>
    <col min="12036" max="12037" width="15.28515625" customWidth="1"/>
    <col min="12038" max="12038" width="23.42578125" customWidth="1"/>
    <col min="12039" max="12039" width="18.28515625" customWidth="1"/>
    <col min="12040" max="12040" width="16.7109375" customWidth="1"/>
    <col min="12041" max="12041" width="14.42578125" customWidth="1"/>
    <col min="12042" max="12042" width="17.42578125" customWidth="1"/>
    <col min="12043" max="12043" width="18.42578125" customWidth="1"/>
    <col min="12044" max="12044" width="14.42578125" customWidth="1"/>
    <col min="12045" max="12045" width="18.7109375" customWidth="1"/>
    <col min="12285" max="12285" width="5.85546875" customWidth="1"/>
    <col min="12286" max="12286" width="22.5703125" customWidth="1"/>
    <col min="12287" max="12287" width="57" customWidth="1"/>
    <col min="12288" max="12288" width="20.7109375" customWidth="1"/>
    <col min="12289" max="12289" width="25.140625" customWidth="1"/>
    <col min="12290" max="12290" width="20.7109375" customWidth="1"/>
    <col min="12291" max="12291" width="16.7109375" customWidth="1"/>
    <col min="12292" max="12293" width="15.28515625" customWidth="1"/>
    <col min="12294" max="12294" width="23.42578125" customWidth="1"/>
    <col min="12295" max="12295" width="18.28515625" customWidth="1"/>
    <col min="12296" max="12296" width="16.7109375" customWidth="1"/>
    <col min="12297" max="12297" width="14.42578125" customWidth="1"/>
    <col min="12298" max="12298" width="17.42578125" customWidth="1"/>
    <col min="12299" max="12299" width="18.42578125" customWidth="1"/>
    <col min="12300" max="12300" width="14.42578125" customWidth="1"/>
    <col min="12301" max="12301" width="18.7109375" customWidth="1"/>
    <col min="12541" max="12541" width="5.85546875" customWidth="1"/>
    <col min="12542" max="12542" width="22.5703125" customWidth="1"/>
    <col min="12543" max="12543" width="57" customWidth="1"/>
    <col min="12544" max="12544" width="20.7109375" customWidth="1"/>
    <col min="12545" max="12545" width="25.140625" customWidth="1"/>
    <col min="12546" max="12546" width="20.7109375" customWidth="1"/>
    <col min="12547" max="12547" width="16.7109375" customWidth="1"/>
    <col min="12548" max="12549" width="15.28515625" customWidth="1"/>
    <col min="12550" max="12550" width="23.42578125" customWidth="1"/>
    <col min="12551" max="12551" width="18.28515625" customWidth="1"/>
    <col min="12552" max="12552" width="16.7109375" customWidth="1"/>
    <col min="12553" max="12553" width="14.42578125" customWidth="1"/>
    <col min="12554" max="12554" width="17.42578125" customWidth="1"/>
    <col min="12555" max="12555" width="18.42578125" customWidth="1"/>
    <col min="12556" max="12556" width="14.42578125" customWidth="1"/>
    <col min="12557" max="12557" width="18.7109375" customWidth="1"/>
    <col min="12797" max="12797" width="5.85546875" customWidth="1"/>
    <col min="12798" max="12798" width="22.5703125" customWidth="1"/>
    <col min="12799" max="12799" width="57" customWidth="1"/>
    <col min="12800" max="12800" width="20.7109375" customWidth="1"/>
    <col min="12801" max="12801" width="25.140625" customWidth="1"/>
    <col min="12802" max="12802" width="20.7109375" customWidth="1"/>
    <col min="12803" max="12803" width="16.7109375" customWidth="1"/>
    <col min="12804" max="12805" width="15.28515625" customWidth="1"/>
    <col min="12806" max="12806" width="23.42578125" customWidth="1"/>
    <col min="12807" max="12807" width="18.28515625" customWidth="1"/>
    <col min="12808" max="12808" width="16.7109375" customWidth="1"/>
    <col min="12809" max="12809" width="14.42578125" customWidth="1"/>
    <col min="12810" max="12810" width="17.42578125" customWidth="1"/>
    <col min="12811" max="12811" width="18.42578125" customWidth="1"/>
    <col min="12812" max="12812" width="14.42578125" customWidth="1"/>
    <col min="12813" max="12813" width="18.7109375" customWidth="1"/>
    <col min="13053" max="13053" width="5.85546875" customWidth="1"/>
    <col min="13054" max="13054" width="22.5703125" customWidth="1"/>
    <col min="13055" max="13055" width="57" customWidth="1"/>
    <col min="13056" max="13056" width="20.7109375" customWidth="1"/>
    <col min="13057" max="13057" width="25.140625" customWidth="1"/>
    <col min="13058" max="13058" width="20.7109375" customWidth="1"/>
    <col min="13059" max="13059" width="16.7109375" customWidth="1"/>
    <col min="13060" max="13061" width="15.28515625" customWidth="1"/>
    <col min="13062" max="13062" width="23.42578125" customWidth="1"/>
    <col min="13063" max="13063" width="18.28515625" customWidth="1"/>
    <col min="13064" max="13064" width="16.7109375" customWidth="1"/>
    <col min="13065" max="13065" width="14.42578125" customWidth="1"/>
    <col min="13066" max="13066" width="17.42578125" customWidth="1"/>
    <col min="13067" max="13067" width="18.42578125" customWidth="1"/>
    <col min="13068" max="13068" width="14.42578125" customWidth="1"/>
    <col min="13069" max="13069" width="18.7109375" customWidth="1"/>
    <col min="13309" max="13309" width="5.85546875" customWidth="1"/>
    <col min="13310" max="13310" width="22.5703125" customWidth="1"/>
    <col min="13311" max="13311" width="57" customWidth="1"/>
    <col min="13312" max="13312" width="20.7109375" customWidth="1"/>
    <col min="13313" max="13313" width="25.140625" customWidth="1"/>
    <col min="13314" max="13314" width="20.7109375" customWidth="1"/>
    <col min="13315" max="13315" width="16.7109375" customWidth="1"/>
    <col min="13316" max="13317" width="15.28515625" customWidth="1"/>
    <col min="13318" max="13318" width="23.42578125" customWidth="1"/>
    <col min="13319" max="13319" width="18.28515625" customWidth="1"/>
    <col min="13320" max="13320" width="16.7109375" customWidth="1"/>
    <col min="13321" max="13321" width="14.42578125" customWidth="1"/>
    <col min="13322" max="13322" width="17.42578125" customWidth="1"/>
    <col min="13323" max="13323" width="18.42578125" customWidth="1"/>
    <col min="13324" max="13324" width="14.42578125" customWidth="1"/>
    <col min="13325" max="13325" width="18.7109375" customWidth="1"/>
    <col min="13565" max="13565" width="5.85546875" customWidth="1"/>
    <col min="13566" max="13566" width="22.5703125" customWidth="1"/>
    <col min="13567" max="13567" width="57" customWidth="1"/>
    <col min="13568" max="13568" width="20.7109375" customWidth="1"/>
    <col min="13569" max="13569" width="25.140625" customWidth="1"/>
    <col min="13570" max="13570" width="20.7109375" customWidth="1"/>
    <col min="13571" max="13571" width="16.7109375" customWidth="1"/>
    <col min="13572" max="13573" width="15.28515625" customWidth="1"/>
    <col min="13574" max="13574" width="23.42578125" customWidth="1"/>
    <col min="13575" max="13575" width="18.28515625" customWidth="1"/>
    <col min="13576" max="13576" width="16.7109375" customWidth="1"/>
    <col min="13577" max="13577" width="14.42578125" customWidth="1"/>
    <col min="13578" max="13578" width="17.42578125" customWidth="1"/>
    <col min="13579" max="13579" width="18.42578125" customWidth="1"/>
    <col min="13580" max="13580" width="14.42578125" customWidth="1"/>
    <col min="13581" max="13581" width="18.7109375" customWidth="1"/>
    <col min="13821" max="13821" width="5.85546875" customWidth="1"/>
    <col min="13822" max="13822" width="22.5703125" customWidth="1"/>
    <col min="13823" max="13823" width="57" customWidth="1"/>
    <col min="13824" max="13824" width="20.7109375" customWidth="1"/>
    <col min="13825" max="13825" width="25.140625" customWidth="1"/>
    <col min="13826" max="13826" width="20.7109375" customWidth="1"/>
    <col min="13827" max="13827" width="16.7109375" customWidth="1"/>
    <col min="13828" max="13829" width="15.28515625" customWidth="1"/>
    <col min="13830" max="13830" width="23.42578125" customWidth="1"/>
    <col min="13831" max="13831" width="18.28515625" customWidth="1"/>
    <col min="13832" max="13832" width="16.7109375" customWidth="1"/>
    <col min="13833" max="13833" width="14.42578125" customWidth="1"/>
    <col min="13834" max="13834" width="17.42578125" customWidth="1"/>
    <col min="13835" max="13835" width="18.42578125" customWidth="1"/>
    <col min="13836" max="13836" width="14.42578125" customWidth="1"/>
    <col min="13837" max="13837" width="18.7109375" customWidth="1"/>
    <col min="14077" max="14077" width="5.85546875" customWidth="1"/>
    <col min="14078" max="14078" width="22.5703125" customWidth="1"/>
    <col min="14079" max="14079" width="57" customWidth="1"/>
    <col min="14080" max="14080" width="20.7109375" customWidth="1"/>
    <col min="14081" max="14081" width="25.140625" customWidth="1"/>
    <col min="14082" max="14082" width="20.7109375" customWidth="1"/>
    <col min="14083" max="14083" width="16.7109375" customWidth="1"/>
    <col min="14084" max="14085" width="15.28515625" customWidth="1"/>
    <col min="14086" max="14086" width="23.42578125" customWidth="1"/>
    <col min="14087" max="14087" width="18.28515625" customWidth="1"/>
    <col min="14088" max="14088" width="16.7109375" customWidth="1"/>
    <col min="14089" max="14089" width="14.42578125" customWidth="1"/>
    <col min="14090" max="14090" width="17.42578125" customWidth="1"/>
    <col min="14091" max="14091" width="18.42578125" customWidth="1"/>
    <col min="14092" max="14092" width="14.42578125" customWidth="1"/>
    <col min="14093" max="14093" width="18.7109375" customWidth="1"/>
    <col min="14333" max="14333" width="5.85546875" customWidth="1"/>
    <col min="14334" max="14334" width="22.5703125" customWidth="1"/>
    <col min="14335" max="14335" width="57" customWidth="1"/>
    <col min="14336" max="14336" width="20.7109375" customWidth="1"/>
    <col min="14337" max="14337" width="25.140625" customWidth="1"/>
    <col min="14338" max="14338" width="20.7109375" customWidth="1"/>
    <col min="14339" max="14339" width="16.7109375" customWidth="1"/>
    <col min="14340" max="14341" width="15.28515625" customWidth="1"/>
    <col min="14342" max="14342" width="23.42578125" customWidth="1"/>
    <col min="14343" max="14343" width="18.28515625" customWidth="1"/>
    <col min="14344" max="14344" width="16.7109375" customWidth="1"/>
    <col min="14345" max="14345" width="14.42578125" customWidth="1"/>
    <col min="14346" max="14346" width="17.42578125" customWidth="1"/>
    <col min="14347" max="14347" width="18.42578125" customWidth="1"/>
    <col min="14348" max="14348" width="14.42578125" customWidth="1"/>
    <col min="14349" max="14349" width="18.7109375" customWidth="1"/>
    <col min="14589" max="14589" width="5.85546875" customWidth="1"/>
    <col min="14590" max="14590" width="22.5703125" customWidth="1"/>
    <col min="14591" max="14591" width="57" customWidth="1"/>
    <col min="14592" max="14592" width="20.7109375" customWidth="1"/>
    <col min="14593" max="14593" width="25.140625" customWidth="1"/>
    <col min="14594" max="14594" width="20.7109375" customWidth="1"/>
    <col min="14595" max="14595" width="16.7109375" customWidth="1"/>
    <col min="14596" max="14597" width="15.28515625" customWidth="1"/>
    <col min="14598" max="14598" width="23.42578125" customWidth="1"/>
    <col min="14599" max="14599" width="18.28515625" customWidth="1"/>
    <col min="14600" max="14600" width="16.7109375" customWidth="1"/>
    <col min="14601" max="14601" width="14.42578125" customWidth="1"/>
    <col min="14602" max="14602" width="17.42578125" customWidth="1"/>
    <col min="14603" max="14603" width="18.42578125" customWidth="1"/>
    <col min="14604" max="14604" width="14.42578125" customWidth="1"/>
    <col min="14605" max="14605" width="18.7109375" customWidth="1"/>
    <col min="14845" max="14845" width="5.85546875" customWidth="1"/>
    <col min="14846" max="14846" width="22.5703125" customWidth="1"/>
    <col min="14847" max="14847" width="57" customWidth="1"/>
    <col min="14848" max="14848" width="20.7109375" customWidth="1"/>
    <col min="14849" max="14849" width="25.140625" customWidth="1"/>
    <col min="14850" max="14850" width="20.7109375" customWidth="1"/>
    <col min="14851" max="14851" width="16.7109375" customWidth="1"/>
    <col min="14852" max="14853" width="15.28515625" customWidth="1"/>
    <col min="14854" max="14854" width="23.42578125" customWidth="1"/>
    <col min="14855" max="14855" width="18.28515625" customWidth="1"/>
    <col min="14856" max="14856" width="16.7109375" customWidth="1"/>
    <col min="14857" max="14857" width="14.42578125" customWidth="1"/>
    <col min="14858" max="14858" width="17.42578125" customWidth="1"/>
    <col min="14859" max="14859" width="18.42578125" customWidth="1"/>
    <col min="14860" max="14860" width="14.42578125" customWidth="1"/>
    <col min="14861" max="14861" width="18.7109375" customWidth="1"/>
    <col min="15101" max="15101" width="5.85546875" customWidth="1"/>
    <col min="15102" max="15102" width="22.5703125" customWidth="1"/>
    <col min="15103" max="15103" width="57" customWidth="1"/>
    <col min="15104" max="15104" width="20.7109375" customWidth="1"/>
    <col min="15105" max="15105" width="25.140625" customWidth="1"/>
    <col min="15106" max="15106" width="20.7109375" customWidth="1"/>
    <col min="15107" max="15107" width="16.7109375" customWidth="1"/>
    <col min="15108" max="15109" width="15.28515625" customWidth="1"/>
    <col min="15110" max="15110" width="23.42578125" customWidth="1"/>
    <col min="15111" max="15111" width="18.28515625" customWidth="1"/>
    <col min="15112" max="15112" width="16.7109375" customWidth="1"/>
    <col min="15113" max="15113" width="14.42578125" customWidth="1"/>
    <col min="15114" max="15114" width="17.42578125" customWidth="1"/>
    <col min="15115" max="15115" width="18.42578125" customWidth="1"/>
    <col min="15116" max="15116" width="14.42578125" customWidth="1"/>
    <col min="15117" max="15117" width="18.7109375" customWidth="1"/>
    <col min="15357" max="15357" width="5.85546875" customWidth="1"/>
    <col min="15358" max="15358" width="22.5703125" customWidth="1"/>
    <col min="15359" max="15359" width="57" customWidth="1"/>
    <col min="15360" max="15360" width="20.7109375" customWidth="1"/>
    <col min="15361" max="15361" width="25.140625" customWidth="1"/>
    <col min="15362" max="15362" width="20.7109375" customWidth="1"/>
    <col min="15363" max="15363" width="16.7109375" customWidth="1"/>
    <col min="15364" max="15365" width="15.28515625" customWidth="1"/>
    <col min="15366" max="15366" width="23.42578125" customWidth="1"/>
    <col min="15367" max="15367" width="18.28515625" customWidth="1"/>
    <col min="15368" max="15368" width="16.7109375" customWidth="1"/>
    <col min="15369" max="15369" width="14.42578125" customWidth="1"/>
    <col min="15370" max="15370" width="17.42578125" customWidth="1"/>
    <col min="15371" max="15371" width="18.42578125" customWidth="1"/>
    <col min="15372" max="15372" width="14.42578125" customWidth="1"/>
    <col min="15373" max="15373" width="18.7109375" customWidth="1"/>
    <col min="15613" max="15613" width="5.85546875" customWidth="1"/>
    <col min="15614" max="15614" width="22.5703125" customWidth="1"/>
    <col min="15615" max="15615" width="57" customWidth="1"/>
    <col min="15616" max="15616" width="20.7109375" customWidth="1"/>
    <col min="15617" max="15617" width="25.140625" customWidth="1"/>
    <col min="15618" max="15618" width="20.7109375" customWidth="1"/>
    <col min="15619" max="15619" width="16.7109375" customWidth="1"/>
    <col min="15620" max="15621" width="15.28515625" customWidth="1"/>
    <col min="15622" max="15622" width="23.42578125" customWidth="1"/>
    <col min="15623" max="15623" width="18.28515625" customWidth="1"/>
    <col min="15624" max="15624" width="16.7109375" customWidth="1"/>
    <col min="15625" max="15625" width="14.42578125" customWidth="1"/>
    <col min="15626" max="15626" width="17.42578125" customWidth="1"/>
    <col min="15627" max="15627" width="18.42578125" customWidth="1"/>
    <col min="15628" max="15628" width="14.42578125" customWidth="1"/>
    <col min="15629" max="15629" width="18.7109375" customWidth="1"/>
    <col min="15869" max="15869" width="5.85546875" customWidth="1"/>
    <col min="15870" max="15870" width="22.5703125" customWidth="1"/>
    <col min="15871" max="15871" width="57" customWidth="1"/>
    <col min="15872" max="15872" width="20.7109375" customWidth="1"/>
    <col min="15873" max="15873" width="25.140625" customWidth="1"/>
    <col min="15874" max="15874" width="20.7109375" customWidth="1"/>
    <col min="15875" max="15875" width="16.7109375" customWidth="1"/>
    <col min="15876" max="15877" width="15.28515625" customWidth="1"/>
    <col min="15878" max="15878" width="23.42578125" customWidth="1"/>
    <col min="15879" max="15879" width="18.28515625" customWidth="1"/>
    <col min="15880" max="15880" width="16.7109375" customWidth="1"/>
    <col min="15881" max="15881" width="14.42578125" customWidth="1"/>
    <col min="15882" max="15882" width="17.42578125" customWidth="1"/>
    <col min="15883" max="15883" width="18.42578125" customWidth="1"/>
    <col min="15884" max="15884" width="14.42578125" customWidth="1"/>
    <col min="15885" max="15885" width="18.7109375" customWidth="1"/>
    <col min="16125" max="16125" width="5.85546875" customWidth="1"/>
    <col min="16126" max="16126" width="22.5703125" customWidth="1"/>
    <col min="16127" max="16127" width="57" customWidth="1"/>
    <col min="16128" max="16128" width="20.7109375" customWidth="1"/>
    <col min="16129" max="16129" width="25.140625" customWidth="1"/>
    <col min="16130" max="16130" width="20.7109375" customWidth="1"/>
    <col min="16131" max="16131" width="16.7109375" customWidth="1"/>
    <col min="16132" max="16133" width="15.28515625" customWidth="1"/>
    <col min="16134" max="16134" width="23.42578125" customWidth="1"/>
    <col min="16135" max="16135" width="18.28515625" customWidth="1"/>
    <col min="16136" max="16136" width="16.7109375" customWidth="1"/>
    <col min="16137" max="16137" width="14.42578125" customWidth="1"/>
    <col min="16138" max="16138" width="17.42578125" customWidth="1"/>
    <col min="16139" max="16139" width="18.42578125" customWidth="1"/>
    <col min="16140" max="16140" width="14.42578125" customWidth="1"/>
    <col min="16141" max="16141" width="18.7109375" customWidth="1"/>
  </cols>
  <sheetData>
    <row r="1" spans="2:13" s="3" customFormat="1" ht="45" customHeight="1" x14ac:dyDescent="0.25">
      <c r="B1" s="2"/>
      <c r="C1" s="42" t="s">
        <v>0</v>
      </c>
      <c r="D1" s="42"/>
      <c r="E1" s="42"/>
      <c r="F1" s="42"/>
      <c r="G1" s="42"/>
      <c r="H1" s="42"/>
      <c r="I1" s="42"/>
      <c r="J1" s="42"/>
      <c r="K1" s="42"/>
      <c r="L1" s="42"/>
      <c r="M1" s="42"/>
    </row>
    <row r="2" spans="2:13" s="5" customFormat="1" ht="39.75" customHeight="1" x14ac:dyDescent="0.25">
      <c r="B2" s="4"/>
      <c r="C2" s="43" t="s">
        <v>1</v>
      </c>
      <c r="D2" s="43"/>
      <c r="E2" s="43"/>
      <c r="F2" s="43"/>
      <c r="G2" s="43"/>
      <c r="H2" s="43"/>
      <c r="I2" s="43"/>
      <c r="J2" s="43"/>
      <c r="K2" s="43"/>
      <c r="L2" s="43"/>
      <c r="M2" s="43"/>
    </row>
    <row r="3" spans="2:13" s="5" customFormat="1" ht="32.25" customHeight="1" x14ac:dyDescent="0.25">
      <c r="B3" s="4"/>
      <c r="C3" s="43" t="s">
        <v>4</v>
      </c>
      <c r="D3" s="43"/>
      <c r="E3" s="43"/>
      <c r="F3" s="43"/>
      <c r="G3" s="43"/>
      <c r="H3" s="43"/>
      <c r="I3" s="43"/>
      <c r="J3" s="43"/>
      <c r="K3" s="43"/>
      <c r="L3" s="43"/>
      <c r="M3" s="43"/>
    </row>
    <row r="4" spans="2:13" ht="18.75" thickBot="1" x14ac:dyDescent="0.3">
      <c r="B4" s="6"/>
      <c r="C4" s="6"/>
      <c r="D4" s="6"/>
      <c r="E4" s="6"/>
      <c r="F4" s="7" t="s">
        <v>2</v>
      </c>
      <c r="G4" s="8" t="s">
        <v>3</v>
      </c>
      <c r="H4" s="8"/>
      <c r="I4" s="6"/>
      <c r="J4" s="6"/>
      <c r="K4" s="6"/>
      <c r="L4" s="16" t="s">
        <v>200</v>
      </c>
      <c r="M4" s="9"/>
    </row>
    <row r="5" spans="2:13" ht="94.5" customHeight="1" thickTop="1" x14ac:dyDescent="0.25">
      <c r="B5" s="10" t="s">
        <v>5</v>
      </c>
      <c r="C5" s="11" t="s">
        <v>6</v>
      </c>
      <c r="D5" s="11" t="s">
        <v>7</v>
      </c>
      <c r="E5" s="11" t="s">
        <v>8</v>
      </c>
      <c r="F5" s="11" t="s">
        <v>9</v>
      </c>
      <c r="G5" s="11" t="s">
        <v>10</v>
      </c>
      <c r="H5" s="11" t="s">
        <v>11</v>
      </c>
      <c r="I5" s="11" t="s">
        <v>16</v>
      </c>
      <c r="J5" s="11" t="s">
        <v>12</v>
      </c>
      <c r="K5" s="11" t="s">
        <v>13</v>
      </c>
      <c r="L5" s="11" t="s">
        <v>14</v>
      </c>
      <c r="M5" s="12" t="s">
        <v>15</v>
      </c>
    </row>
    <row r="6" spans="2:13" ht="140.25" x14ac:dyDescent="0.25">
      <c r="B6" s="19" t="s">
        <v>17</v>
      </c>
      <c r="C6" s="17" t="s">
        <v>23</v>
      </c>
      <c r="D6" s="17" t="s">
        <v>29</v>
      </c>
      <c r="E6" s="17" t="s">
        <v>35</v>
      </c>
      <c r="F6" s="22">
        <v>1821408</v>
      </c>
      <c r="G6" s="38">
        <v>1821407.9996</v>
      </c>
      <c r="H6" s="34">
        <v>1</v>
      </c>
      <c r="I6" s="18" t="s">
        <v>38</v>
      </c>
      <c r="J6" s="18" t="s">
        <v>38</v>
      </c>
      <c r="K6" s="18" t="s">
        <v>38</v>
      </c>
      <c r="L6" s="35">
        <v>5000000</v>
      </c>
      <c r="M6" s="36" t="s">
        <v>39</v>
      </c>
    </row>
    <row r="7" spans="2:13" ht="38.25" x14ac:dyDescent="0.25">
      <c r="B7" s="17" t="s">
        <v>18</v>
      </c>
      <c r="C7" s="17" t="s">
        <v>24</v>
      </c>
      <c r="D7" s="21" t="s">
        <v>30</v>
      </c>
      <c r="E7" s="17" t="s">
        <v>36</v>
      </c>
      <c r="F7" s="22">
        <v>1172627.78</v>
      </c>
      <c r="G7" s="38">
        <v>1172627.7831999999</v>
      </c>
      <c r="H7" s="34">
        <v>1</v>
      </c>
      <c r="I7" s="18" t="s">
        <v>38</v>
      </c>
      <c r="J7" s="18" t="s">
        <v>38</v>
      </c>
      <c r="K7" s="18" t="s">
        <v>38</v>
      </c>
      <c r="L7" s="35">
        <v>100</v>
      </c>
      <c r="M7" s="36" t="s">
        <v>39</v>
      </c>
    </row>
    <row r="8" spans="2:13" ht="51" x14ac:dyDescent="0.25">
      <c r="B8" s="17" t="s">
        <v>19</v>
      </c>
      <c r="C8" s="17" t="s">
        <v>25</v>
      </c>
      <c r="D8" s="21" t="s">
        <v>31</v>
      </c>
      <c r="E8" s="17" t="s">
        <v>35</v>
      </c>
      <c r="F8" s="22">
        <v>289113.48</v>
      </c>
      <c r="G8" s="38">
        <v>268242.17</v>
      </c>
      <c r="H8" s="34">
        <v>1</v>
      </c>
      <c r="I8" s="18" t="s">
        <v>38</v>
      </c>
      <c r="J8" s="18" t="s">
        <v>38</v>
      </c>
      <c r="K8" s="18" t="s">
        <v>38</v>
      </c>
      <c r="L8" s="35">
        <v>1000000</v>
      </c>
      <c r="M8" s="36" t="s">
        <v>39</v>
      </c>
    </row>
    <row r="9" spans="2:13" ht="51" x14ac:dyDescent="0.25">
      <c r="B9" s="17" t="s">
        <v>20</v>
      </c>
      <c r="C9" s="20" t="s">
        <v>26</v>
      </c>
      <c r="D9" s="21" t="s">
        <v>32</v>
      </c>
      <c r="E9" s="17" t="s">
        <v>36</v>
      </c>
      <c r="F9" s="22">
        <v>385603.41</v>
      </c>
      <c r="G9" s="38">
        <v>301515.83039999998</v>
      </c>
      <c r="H9" s="34">
        <v>1</v>
      </c>
      <c r="I9" s="18" t="s">
        <v>38</v>
      </c>
      <c r="J9" s="18" t="s">
        <v>38</v>
      </c>
      <c r="K9" s="18" t="s">
        <v>38</v>
      </c>
      <c r="L9" s="35">
        <v>50000</v>
      </c>
      <c r="M9" s="36" t="s">
        <v>39</v>
      </c>
    </row>
    <row r="10" spans="2:13" ht="114.75" x14ac:dyDescent="0.25">
      <c r="B10" s="17" t="s">
        <v>21</v>
      </c>
      <c r="C10" s="20" t="s">
        <v>27</v>
      </c>
      <c r="D10" s="21" t="s">
        <v>33</v>
      </c>
      <c r="E10" s="17" t="s">
        <v>105</v>
      </c>
      <c r="F10" s="22">
        <v>1920916.76</v>
      </c>
      <c r="G10" s="38">
        <v>1721683.5883999998</v>
      </c>
      <c r="H10" s="34">
        <v>1</v>
      </c>
      <c r="I10" s="18" t="s">
        <v>38</v>
      </c>
      <c r="J10" s="18" t="s">
        <v>38</v>
      </c>
      <c r="K10" s="18" t="s">
        <v>38</v>
      </c>
      <c r="L10" s="35">
        <v>1200</v>
      </c>
      <c r="M10" s="36" t="s">
        <v>40</v>
      </c>
    </row>
    <row r="11" spans="2:13" ht="51" x14ac:dyDescent="0.25">
      <c r="B11" s="17" t="s">
        <v>22</v>
      </c>
      <c r="C11" s="20" t="s">
        <v>28</v>
      </c>
      <c r="D11" s="21" t="s">
        <v>34</v>
      </c>
      <c r="E11" s="17" t="s">
        <v>106</v>
      </c>
      <c r="F11" s="22">
        <v>443876.7</v>
      </c>
      <c r="G11" s="38">
        <v>317904.39159999997</v>
      </c>
      <c r="H11" s="34">
        <v>1</v>
      </c>
      <c r="I11" s="18" t="s">
        <v>38</v>
      </c>
      <c r="J11" s="18" t="s">
        <v>38</v>
      </c>
      <c r="K11" s="18" t="s">
        <v>38</v>
      </c>
      <c r="L11" s="35">
        <v>50000</v>
      </c>
      <c r="M11" s="36" t="s">
        <v>39</v>
      </c>
    </row>
    <row r="12" spans="2:13" ht="51" x14ac:dyDescent="0.25">
      <c r="B12" s="17" t="s">
        <v>41</v>
      </c>
      <c r="C12" s="20" t="s">
        <v>42</v>
      </c>
      <c r="D12" s="21" t="s">
        <v>43</v>
      </c>
      <c r="E12" s="17" t="s">
        <v>107</v>
      </c>
      <c r="F12" s="22">
        <v>2551346.6184</v>
      </c>
      <c r="G12" s="33">
        <v>2418379.1127999998</v>
      </c>
      <c r="H12" s="34">
        <v>1</v>
      </c>
      <c r="I12" s="18" t="s">
        <v>38</v>
      </c>
      <c r="J12" s="18" t="s">
        <v>38</v>
      </c>
      <c r="K12" s="18" t="s">
        <v>38</v>
      </c>
      <c r="L12" s="35">
        <v>1000000</v>
      </c>
      <c r="M12" s="36" t="s">
        <v>39</v>
      </c>
    </row>
    <row r="13" spans="2:13" ht="38.25" x14ac:dyDescent="0.25">
      <c r="B13" s="17" t="s">
        <v>44</v>
      </c>
      <c r="C13" s="20" t="s">
        <v>45</v>
      </c>
      <c r="D13" s="21" t="s">
        <v>46</v>
      </c>
      <c r="E13" s="17" t="s">
        <v>107</v>
      </c>
      <c r="F13" s="23">
        <v>2401432</v>
      </c>
      <c r="G13" s="33">
        <v>2398987.8219999997</v>
      </c>
      <c r="H13" s="34">
        <v>1</v>
      </c>
      <c r="I13" s="18" t="s">
        <v>38</v>
      </c>
      <c r="J13" s="18" t="s">
        <v>38</v>
      </c>
      <c r="K13" s="18" t="s">
        <v>38</v>
      </c>
      <c r="L13" s="35">
        <v>800000</v>
      </c>
      <c r="M13" s="36" t="s">
        <v>40</v>
      </c>
    </row>
    <row r="14" spans="2:13" ht="51" x14ac:dyDescent="0.25">
      <c r="B14" s="17" t="s">
        <v>47</v>
      </c>
      <c r="C14" s="20" t="s">
        <v>48</v>
      </c>
      <c r="D14" s="21" t="s">
        <v>49</v>
      </c>
      <c r="E14" s="17" t="s">
        <v>107</v>
      </c>
      <c r="F14" s="24">
        <v>1652529.0399999998</v>
      </c>
      <c r="G14" s="33">
        <v>1644640.26</v>
      </c>
      <c r="H14" s="34">
        <v>1</v>
      </c>
      <c r="I14" s="18" t="s">
        <v>38</v>
      </c>
      <c r="J14" s="18" t="s">
        <v>38</v>
      </c>
      <c r="K14" s="18" t="s">
        <v>38</v>
      </c>
      <c r="L14" s="35">
        <v>5000</v>
      </c>
      <c r="M14" s="36" t="s">
        <v>39</v>
      </c>
    </row>
    <row r="15" spans="2:13" ht="60" x14ac:dyDescent="0.25">
      <c r="B15" s="17" t="s">
        <v>50</v>
      </c>
      <c r="C15" s="25" t="s">
        <v>51</v>
      </c>
      <c r="D15" s="21" t="s">
        <v>52</v>
      </c>
      <c r="E15" s="17" t="s">
        <v>107</v>
      </c>
      <c r="F15" s="24">
        <v>2538139.2991999998</v>
      </c>
      <c r="G15" s="33">
        <v>2533315.4159999997</v>
      </c>
      <c r="H15" s="34">
        <v>1</v>
      </c>
      <c r="I15" s="18" t="s">
        <v>38</v>
      </c>
      <c r="J15" s="18" t="s">
        <v>38</v>
      </c>
      <c r="K15" s="18" t="s">
        <v>38</v>
      </c>
      <c r="L15" s="35">
        <v>5000</v>
      </c>
      <c r="M15" s="36" t="s">
        <v>39</v>
      </c>
    </row>
    <row r="16" spans="2:13" ht="38.25" x14ac:dyDescent="0.25">
      <c r="B16" s="17" t="s">
        <v>53</v>
      </c>
      <c r="C16" s="20" t="s">
        <v>54</v>
      </c>
      <c r="D16" s="21" t="s">
        <v>138</v>
      </c>
      <c r="E16" s="17" t="s">
        <v>107</v>
      </c>
      <c r="F16" s="24">
        <v>1414040</v>
      </c>
      <c r="G16" s="33">
        <v>1219000</v>
      </c>
      <c r="H16" s="34">
        <v>1</v>
      </c>
      <c r="I16" s="18" t="s">
        <v>38</v>
      </c>
      <c r="J16" s="18" t="s">
        <v>38</v>
      </c>
      <c r="K16" s="18" t="s">
        <v>38</v>
      </c>
      <c r="L16" s="35">
        <v>15000</v>
      </c>
      <c r="M16" s="36" t="s">
        <v>40</v>
      </c>
    </row>
    <row r="17" spans="2:13" ht="38.25" x14ac:dyDescent="0.25">
      <c r="B17" s="21" t="s">
        <v>55</v>
      </c>
      <c r="C17" s="20" t="s">
        <v>56</v>
      </c>
      <c r="D17" s="24" t="s">
        <v>57</v>
      </c>
      <c r="E17" s="17" t="s">
        <v>106</v>
      </c>
      <c r="F17" s="26">
        <v>3789224.912</v>
      </c>
      <c r="G17" s="38">
        <v>3778517.9727999992</v>
      </c>
      <c r="H17" s="34">
        <v>1</v>
      </c>
      <c r="I17" s="18" t="s">
        <v>38</v>
      </c>
      <c r="J17" s="18" t="s">
        <v>38</v>
      </c>
      <c r="K17" s="18" t="s">
        <v>38</v>
      </c>
      <c r="L17" s="35">
        <v>10000</v>
      </c>
      <c r="M17" s="36" t="s">
        <v>40</v>
      </c>
    </row>
    <row r="18" spans="2:13" ht="38.25" x14ac:dyDescent="0.25">
      <c r="B18" s="17" t="s">
        <v>58</v>
      </c>
      <c r="C18" s="20" t="s">
        <v>59</v>
      </c>
      <c r="D18" s="21" t="s">
        <v>60</v>
      </c>
      <c r="E18" s="17" t="s">
        <v>105</v>
      </c>
      <c r="F18" s="26">
        <v>3731226.8259999999</v>
      </c>
      <c r="G18" s="38">
        <v>3730883.6052000001</v>
      </c>
      <c r="H18" s="34">
        <v>1</v>
      </c>
      <c r="I18" s="18" t="s">
        <v>38</v>
      </c>
      <c r="J18" s="18" t="s">
        <v>38</v>
      </c>
      <c r="K18" s="18" t="s">
        <v>38</v>
      </c>
      <c r="L18" s="35">
        <v>5000</v>
      </c>
      <c r="M18" s="36" t="s">
        <v>40</v>
      </c>
    </row>
    <row r="19" spans="2:13" ht="51" x14ac:dyDescent="0.25">
      <c r="B19" s="19" t="s">
        <v>61</v>
      </c>
      <c r="C19" s="27" t="s">
        <v>62</v>
      </c>
      <c r="D19" s="28" t="s">
        <v>63</v>
      </c>
      <c r="E19" s="17" t="s">
        <v>105</v>
      </c>
      <c r="F19" s="29">
        <v>3229035.0439999998</v>
      </c>
      <c r="G19" s="33">
        <v>3207610.656</v>
      </c>
      <c r="H19" s="34">
        <v>1</v>
      </c>
      <c r="I19" s="18" t="s">
        <v>38</v>
      </c>
      <c r="J19" s="18" t="s">
        <v>38</v>
      </c>
      <c r="K19" s="18" t="s">
        <v>38</v>
      </c>
      <c r="L19" s="35">
        <v>3000</v>
      </c>
      <c r="M19" s="36" t="s">
        <v>40</v>
      </c>
    </row>
    <row r="20" spans="2:13" ht="38.25" x14ac:dyDescent="0.25">
      <c r="B20" s="19" t="s">
        <v>64</v>
      </c>
      <c r="C20" s="27" t="s">
        <v>65</v>
      </c>
      <c r="D20" s="21" t="s">
        <v>66</v>
      </c>
      <c r="E20" s="17" t="s">
        <v>108</v>
      </c>
      <c r="F20" s="30">
        <v>3885344.4839999997</v>
      </c>
      <c r="G20" s="33">
        <v>3881954.75</v>
      </c>
      <c r="H20" s="34">
        <v>1</v>
      </c>
      <c r="I20" s="18" t="s">
        <v>38</v>
      </c>
      <c r="J20" s="18" t="s">
        <v>38</v>
      </c>
      <c r="K20" s="18" t="s">
        <v>38</v>
      </c>
      <c r="L20" s="35">
        <v>1000000</v>
      </c>
      <c r="M20" s="36" t="s">
        <v>40</v>
      </c>
    </row>
    <row r="21" spans="2:13" ht="38.25" x14ac:dyDescent="0.25">
      <c r="B21" s="19" t="s">
        <v>67</v>
      </c>
      <c r="C21" s="20" t="s">
        <v>68</v>
      </c>
      <c r="D21" s="21" t="s">
        <v>69</v>
      </c>
      <c r="E21" s="17" t="s">
        <v>109</v>
      </c>
      <c r="F21" s="30">
        <v>3344237.4</v>
      </c>
      <c r="G21" s="33">
        <v>3335048.6</v>
      </c>
      <c r="H21" s="34">
        <v>1</v>
      </c>
      <c r="I21" s="18" t="s">
        <v>38</v>
      </c>
      <c r="J21" s="18" t="s">
        <v>38</v>
      </c>
      <c r="K21" s="18" t="s">
        <v>38</v>
      </c>
      <c r="L21" s="35">
        <v>1000000</v>
      </c>
      <c r="M21" s="36" t="s">
        <v>40</v>
      </c>
    </row>
    <row r="22" spans="2:13" ht="25.5" x14ac:dyDescent="0.25">
      <c r="B22" s="19" t="s">
        <v>70</v>
      </c>
      <c r="C22" s="20" t="s">
        <v>71</v>
      </c>
      <c r="D22" s="21" t="s">
        <v>72</v>
      </c>
      <c r="E22" s="17" t="s">
        <v>36</v>
      </c>
      <c r="F22" s="30">
        <v>5935318.0599999996</v>
      </c>
      <c r="G22" s="38">
        <v>5901687.8619999997</v>
      </c>
      <c r="H22" s="34">
        <v>1</v>
      </c>
      <c r="I22" s="18" t="s">
        <v>38</v>
      </c>
      <c r="J22" s="18" t="s">
        <v>38</v>
      </c>
      <c r="K22" s="18" t="s">
        <v>38</v>
      </c>
      <c r="L22" s="35">
        <v>2000000</v>
      </c>
      <c r="M22" s="36" t="s">
        <v>40</v>
      </c>
    </row>
    <row r="23" spans="2:13" ht="38.25" x14ac:dyDescent="0.25">
      <c r="B23" s="19" t="s">
        <v>73</v>
      </c>
      <c r="C23" s="20" t="s">
        <v>74</v>
      </c>
      <c r="D23" s="21" t="s">
        <v>75</v>
      </c>
      <c r="E23" s="17" t="s">
        <v>37</v>
      </c>
      <c r="F23" s="30">
        <v>7734388.3339999998</v>
      </c>
      <c r="G23" s="33">
        <v>7720931.6612</v>
      </c>
      <c r="H23" s="34">
        <v>1</v>
      </c>
      <c r="I23" s="18" t="s">
        <v>38</v>
      </c>
      <c r="J23" s="18" t="s">
        <v>38</v>
      </c>
      <c r="K23" s="18" t="s">
        <v>38</v>
      </c>
      <c r="L23" s="35">
        <v>5000</v>
      </c>
      <c r="M23" s="36" t="s">
        <v>39</v>
      </c>
    </row>
    <row r="24" spans="2:13" ht="38.25" x14ac:dyDescent="0.25">
      <c r="B24" s="19" t="s">
        <v>76</v>
      </c>
      <c r="C24" s="20" t="s">
        <v>77</v>
      </c>
      <c r="D24" s="21" t="s">
        <v>78</v>
      </c>
      <c r="E24" s="17" t="s">
        <v>105</v>
      </c>
      <c r="F24" s="30">
        <v>1961239.2599999998</v>
      </c>
      <c r="G24" s="33">
        <v>1807148.3283999998</v>
      </c>
      <c r="H24" s="34">
        <v>1</v>
      </c>
      <c r="I24" s="18" t="s">
        <v>38</v>
      </c>
      <c r="J24" s="18" t="s">
        <v>38</v>
      </c>
      <c r="K24" s="18" t="s">
        <v>38</v>
      </c>
      <c r="L24" s="35">
        <v>1000000</v>
      </c>
      <c r="M24" s="36" t="s">
        <v>39</v>
      </c>
    </row>
    <row r="25" spans="2:13" ht="51" x14ac:dyDescent="0.25">
      <c r="B25" s="19" t="s">
        <v>79</v>
      </c>
      <c r="C25" s="20" t="s">
        <v>80</v>
      </c>
      <c r="D25" s="21" t="s">
        <v>81</v>
      </c>
      <c r="E25" s="17" t="s">
        <v>105</v>
      </c>
      <c r="F25" s="30">
        <v>3011958.81</v>
      </c>
      <c r="G25" s="33">
        <v>3011958.73</v>
      </c>
      <c r="H25" s="34">
        <v>1</v>
      </c>
      <c r="I25" s="18" t="s">
        <v>38</v>
      </c>
      <c r="J25" s="18" t="s">
        <v>38</v>
      </c>
      <c r="K25" s="18" t="s">
        <v>38</v>
      </c>
      <c r="L25" s="35">
        <v>1500000</v>
      </c>
      <c r="M25" s="36" t="s">
        <v>39</v>
      </c>
    </row>
    <row r="26" spans="2:13" ht="51" x14ac:dyDescent="0.25">
      <c r="B26" s="19" t="s">
        <v>82</v>
      </c>
      <c r="C26" s="20" t="s">
        <v>83</v>
      </c>
      <c r="D26" s="21" t="s">
        <v>84</v>
      </c>
      <c r="E26" s="17" t="s">
        <v>37</v>
      </c>
      <c r="F26" s="30">
        <v>1698385.6</v>
      </c>
      <c r="G26" s="33">
        <v>1698278.03</v>
      </c>
      <c r="H26" s="34">
        <v>1</v>
      </c>
      <c r="I26" s="18" t="s">
        <v>38</v>
      </c>
      <c r="J26" s="18" t="s">
        <v>38</v>
      </c>
      <c r="K26" s="18" t="s">
        <v>38</v>
      </c>
      <c r="L26" s="35">
        <v>5000</v>
      </c>
      <c r="M26" s="36" t="s">
        <v>39</v>
      </c>
    </row>
    <row r="27" spans="2:13" ht="38.25" x14ac:dyDescent="0.25">
      <c r="B27" s="17" t="s">
        <v>85</v>
      </c>
      <c r="C27" s="20" t="s">
        <v>86</v>
      </c>
      <c r="D27" s="21" t="s">
        <v>87</v>
      </c>
      <c r="E27" s="17" t="s">
        <v>108</v>
      </c>
      <c r="F27" s="30">
        <v>7461643.8328</v>
      </c>
      <c r="G27" s="33">
        <f>4931226.25*1.16</f>
        <v>5720222.4499999993</v>
      </c>
      <c r="H27" s="34">
        <v>1</v>
      </c>
      <c r="I27" s="18" t="s">
        <v>38</v>
      </c>
      <c r="J27" s="18" t="s">
        <v>38</v>
      </c>
      <c r="K27" s="18" t="s">
        <v>38</v>
      </c>
      <c r="L27" s="35">
        <v>10000</v>
      </c>
      <c r="M27" s="36" t="s">
        <v>39</v>
      </c>
    </row>
    <row r="28" spans="2:13" ht="38.25" x14ac:dyDescent="0.25">
      <c r="B28" s="19" t="s">
        <v>88</v>
      </c>
      <c r="C28" s="20" t="s">
        <v>89</v>
      </c>
      <c r="D28" s="21" t="s">
        <v>90</v>
      </c>
      <c r="E28" s="17" t="s">
        <v>110</v>
      </c>
      <c r="F28" s="30">
        <v>2949238.2879999997</v>
      </c>
      <c r="G28" s="33">
        <v>2936426.8767999997</v>
      </c>
      <c r="H28" s="34">
        <v>1</v>
      </c>
      <c r="I28" s="18" t="s">
        <v>38</v>
      </c>
      <c r="J28" s="18" t="s">
        <v>38</v>
      </c>
      <c r="K28" s="18" t="s">
        <v>38</v>
      </c>
      <c r="L28" s="35">
        <v>1500000</v>
      </c>
      <c r="M28" s="36" t="s">
        <v>39</v>
      </c>
    </row>
    <row r="29" spans="2:13" ht="38.25" x14ac:dyDescent="0.25">
      <c r="B29" s="19" t="s">
        <v>91</v>
      </c>
      <c r="C29" s="20" t="s">
        <v>92</v>
      </c>
      <c r="D29" s="21" t="s">
        <v>93</v>
      </c>
      <c r="E29" s="17" t="s">
        <v>110</v>
      </c>
      <c r="F29" s="30">
        <v>11954914.528000001</v>
      </c>
      <c r="G29" s="33">
        <v>11775686.605199998</v>
      </c>
      <c r="H29" s="34">
        <v>0.8</v>
      </c>
      <c r="I29" s="18" t="s">
        <v>38</v>
      </c>
      <c r="J29" s="18" t="s">
        <v>38</v>
      </c>
      <c r="K29" s="18" t="s">
        <v>38</v>
      </c>
      <c r="L29" s="35">
        <v>100000</v>
      </c>
      <c r="M29" s="36" t="s">
        <v>39</v>
      </c>
    </row>
    <row r="30" spans="2:13" ht="63.75" x14ac:dyDescent="0.25">
      <c r="B30" s="19" t="s">
        <v>94</v>
      </c>
      <c r="C30" s="20" t="s">
        <v>95</v>
      </c>
      <c r="D30" s="21" t="s">
        <v>96</v>
      </c>
      <c r="E30" s="17" t="s">
        <v>37</v>
      </c>
      <c r="F30" s="30">
        <v>7955596.6103999997</v>
      </c>
      <c r="G30" s="33">
        <v>5443646.7124000005</v>
      </c>
      <c r="H30" s="34">
        <v>0.8</v>
      </c>
      <c r="I30" s="18" t="s">
        <v>38</v>
      </c>
      <c r="J30" s="18" t="s">
        <v>38</v>
      </c>
      <c r="K30" s="18" t="s">
        <v>38</v>
      </c>
      <c r="L30" s="35">
        <v>10000</v>
      </c>
      <c r="M30" s="36" t="s">
        <v>39</v>
      </c>
    </row>
    <row r="31" spans="2:13" ht="76.5" x14ac:dyDescent="0.25">
      <c r="B31" s="19" t="s">
        <v>166</v>
      </c>
      <c r="C31" s="20" t="s">
        <v>97</v>
      </c>
      <c r="D31" s="21" t="s">
        <v>98</v>
      </c>
      <c r="E31" s="17" t="s">
        <v>110</v>
      </c>
      <c r="F31" s="30">
        <v>5941600.341599999</v>
      </c>
      <c r="G31" s="33">
        <v>5941457.174399999</v>
      </c>
      <c r="H31" s="34">
        <v>1</v>
      </c>
      <c r="I31" s="18" t="s">
        <v>38</v>
      </c>
      <c r="J31" s="18" t="s">
        <v>38</v>
      </c>
      <c r="K31" s="18" t="s">
        <v>38</v>
      </c>
      <c r="L31" s="35">
        <v>1000</v>
      </c>
      <c r="M31" s="36" t="s">
        <v>39</v>
      </c>
    </row>
    <row r="32" spans="2:13" ht="76.5" x14ac:dyDescent="0.25">
      <c r="B32" s="17" t="s">
        <v>99</v>
      </c>
      <c r="C32" s="20" t="s">
        <v>100</v>
      </c>
      <c r="D32" s="17" t="s">
        <v>101</v>
      </c>
      <c r="E32" s="17" t="s">
        <v>105</v>
      </c>
      <c r="F32" s="31">
        <v>4759812.4443999995</v>
      </c>
      <c r="G32" s="33">
        <v>2158750.4068</v>
      </c>
      <c r="H32" s="34">
        <v>1</v>
      </c>
      <c r="I32" s="18" t="s">
        <v>38</v>
      </c>
      <c r="J32" s="18" t="s">
        <v>38</v>
      </c>
      <c r="K32" s="18" t="s">
        <v>38</v>
      </c>
      <c r="L32" s="35">
        <v>1500000</v>
      </c>
      <c r="M32" s="36" t="s">
        <v>39</v>
      </c>
    </row>
    <row r="33" spans="2:13" ht="51" x14ac:dyDescent="0.25">
      <c r="B33" s="19" t="s">
        <v>102</v>
      </c>
      <c r="C33" s="20" t="s">
        <v>103</v>
      </c>
      <c r="D33" s="17" t="s">
        <v>104</v>
      </c>
      <c r="E33" s="17" t="s">
        <v>111</v>
      </c>
      <c r="F33" s="30">
        <v>2347488.8796000001</v>
      </c>
      <c r="G33" s="33">
        <v>2347488.87</v>
      </c>
      <c r="H33" s="34">
        <v>1</v>
      </c>
      <c r="I33" s="18" t="s">
        <v>38</v>
      </c>
      <c r="J33" s="18" t="s">
        <v>38</v>
      </c>
      <c r="K33" s="18" t="s">
        <v>38</v>
      </c>
      <c r="L33" s="35">
        <v>5000000</v>
      </c>
      <c r="M33" s="36" t="s">
        <v>39</v>
      </c>
    </row>
    <row r="34" spans="2:13" ht="48.75" customHeight="1" x14ac:dyDescent="0.25">
      <c r="B34" s="19" t="s">
        <v>112</v>
      </c>
      <c r="C34" s="20" t="s">
        <v>114</v>
      </c>
      <c r="D34" s="17" t="s">
        <v>115</v>
      </c>
      <c r="E34" s="32" t="s">
        <v>36</v>
      </c>
      <c r="F34" s="30">
        <v>3957918.6659999997</v>
      </c>
      <c r="G34" s="33">
        <v>3838711.2427999997</v>
      </c>
      <c r="H34" s="34">
        <v>1</v>
      </c>
      <c r="I34" s="18" t="s">
        <v>38</v>
      </c>
      <c r="J34" s="18" t="s">
        <v>38</v>
      </c>
      <c r="K34" s="18" t="s">
        <v>38</v>
      </c>
      <c r="L34" s="18">
        <v>50000</v>
      </c>
      <c r="M34" s="36" t="s">
        <v>39</v>
      </c>
    </row>
    <row r="35" spans="2:13" ht="48.75" customHeight="1" x14ac:dyDescent="0.25">
      <c r="B35" s="19" t="s">
        <v>113</v>
      </c>
      <c r="C35" s="20" t="s">
        <v>116</v>
      </c>
      <c r="D35" s="17" t="s">
        <v>117</v>
      </c>
      <c r="E35" s="32" t="s">
        <v>107</v>
      </c>
      <c r="F35" s="30">
        <v>1749859.9999999998</v>
      </c>
      <c r="G35" s="38">
        <v>1669471.6171999997</v>
      </c>
      <c r="H35" s="34">
        <v>1</v>
      </c>
      <c r="I35" s="18" t="s">
        <v>38</v>
      </c>
      <c r="J35" s="18" t="s">
        <v>38</v>
      </c>
      <c r="K35" s="18" t="s">
        <v>38</v>
      </c>
      <c r="L35" s="18">
        <v>5000</v>
      </c>
      <c r="M35" s="36" t="s">
        <v>39</v>
      </c>
    </row>
    <row r="36" spans="2:13" ht="89.25" x14ac:dyDescent="0.25">
      <c r="B36" s="19" t="s">
        <v>135</v>
      </c>
      <c r="C36" s="20" t="s">
        <v>136</v>
      </c>
      <c r="D36" s="17" t="s">
        <v>137</v>
      </c>
      <c r="E36" s="17" t="s">
        <v>105</v>
      </c>
      <c r="F36" s="30">
        <v>8870897.1740000006</v>
      </c>
      <c r="G36" s="33">
        <f>7632667.98*1.16</f>
        <v>8853894.8567999993</v>
      </c>
      <c r="H36" s="34">
        <v>1</v>
      </c>
      <c r="I36" s="18" t="s">
        <v>38</v>
      </c>
      <c r="J36" s="18" t="s">
        <v>38</v>
      </c>
      <c r="K36" s="18" t="s">
        <v>38</v>
      </c>
      <c r="L36" s="35">
        <v>250000</v>
      </c>
      <c r="M36" s="36" t="s">
        <v>39</v>
      </c>
    </row>
    <row r="37" spans="2:13" ht="153" x14ac:dyDescent="0.25">
      <c r="B37" s="19" t="s">
        <v>167</v>
      </c>
      <c r="C37" s="20" t="s">
        <v>168</v>
      </c>
      <c r="D37" s="17" t="s">
        <v>169</v>
      </c>
      <c r="E37" s="17" t="s">
        <v>35</v>
      </c>
      <c r="F37" s="30">
        <v>6855032.4100000001</v>
      </c>
      <c r="G37" s="33">
        <f>5909510.65*1.16</f>
        <v>6855032.3540000003</v>
      </c>
      <c r="H37" s="34">
        <v>1</v>
      </c>
      <c r="I37" s="18" t="s">
        <v>38</v>
      </c>
      <c r="J37" s="18" t="s">
        <v>38</v>
      </c>
      <c r="K37" s="18" t="s">
        <v>38</v>
      </c>
      <c r="L37" s="39">
        <v>2000000</v>
      </c>
      <c r="M37" s="40" t="s">
        <v>39</v>
      </c>
    </row>
    <row r="38" spans="2:13" ht="48.75" customHeight="1" x14ac:dyDescent="0.25">
      <c r="B38" s="19" t="s">
        <v>121</v>
      </c>
      <c r="C38" s="20" t="s">
        <v>126</v>
      </c>
      <c r="D38" s="17" t="s">
        <v>131</v>
      </c>
      <c r="E38" s="32" t="s">
        <v>134</v>
      </c>
      <c r="F38" s="30">
        <v>7015162.6515999995</v>
      </c>
      <c r="G38" s="33">
        <f>5653321.12*1.16</f>
        <v>6557852.4991999995</v>
      </c>
      <c r="H38" s="34">
        <v>1</v>
      </c>
      <c r="I38" s="18" t="s">
        <v>38</v>
      </c>
      <c r="J38" s="18" t="s">
        <v>38</v>
      </c>
      <c r="K38" s="18" t="s">
        <v>38</v>
      </c>
      <c r="L38" s="41">
        <v>500000</v>
      </c>
      <c r="M38" s="40" t="s">
        <v>39</v>
      </c>
    </row>
    <row r="39" spans="2:13" ht="48.75" customHeight="1" x14ac:dyDescent="0.25">
      <c r="B39" s="19" t="s">
        <v>170</v>
      </c>
      <c r="C39" s="20" t="s">
        <v>171</v>
      </c>
      <c r="D39" s="17" t="s">
        <v>172</v>
      </c>
      <c r="E39" s="32" t="s">
        <v>134</v>
      </c>
      <c r="F39" s="30">
        <v>4062352.94</v>
      </c>
      <c r="G39" s="33">
        <f>3498522.83*1.16</f>
        <v>4058286.4827999999</v>
      </c>
      <c r="H39" s="34">
        <v>1</v>
      </c>
      <c r="I39" s="18" t="s">
        <v>38</v>
      </c>
      <c r="J39" s="18" t="s">
        <v>38</v>
      </c>
      <c r="K39" s="18" t="s">
        <v>38</v>
      </c>
      <c r="L39" s="41">
        <v>5000</v>
      </c>
      <c r="M39" s="40" t="s">
        <v>39</v>
      </c>
    </row>
    <row r="40" spans="2:13" ht="48.75" customHeight="1" x14ac:dyDescent="0.25">
      <c r="B40" s="19" t="s">
        <v>119</v>
      </c>
      <c r="C40" s="20" t="s">
        <v>124</v>
      </c>
      <c r="D40" s="17" t="s">
        <v>129</v>
      </c>
      <c r="E40" s="32" t="s">
        <v>108</v>
      </c>
      <c r="F40" s="30">
        <v>1339718.8928</v>
      </c>
      <c r="G40" s="33">
        <v>1338983.7427999999</v>
      </c>
      <c r="H40" s="34">
        <v>1</v>
      </c>
      <c r="I40" s="18" t="s">
        <v>38</v>
      </c>
      <c r="J40" s="18" t="s">
        <v>38</v>
      </c>
      <c r="K40" s="18" t="s">
        <v>38</v>
      </c>
      <c r="L40" s="18">
        <v>30000</v>
      </c>
      <c r="M40" s="36" t="s">
        <v>39</v>
      </c>
    </row>
    <row r="41" spans="2:13" ht="48.75" customHeight="1" x14ac:dyDescent="0.25">
      <c r="B41" s="19" t="s">
        <v>120</v>
      </c>
      <c r="C41" s="20" t="s">
        <v>125</v>
      </c>
      <c r="D41" s="17" t="s">
        <v>130</v>
      </c>
      <c r="E41" s="32" t="s">
        <v>36</v>
      </c>
      <c r="F41" s="30">
        <v>3900861.8155999999</v>
      </c>
      <c r="G41" s="33">
        <v>3879402.8596000001</v>
      </c>
      <c r="H41" s="34">
        <v>1</v>
      </c>
      <c r="I41" s="18" t="s">
        <v>38</v>
      </c>
      <c r="J41" s="18" t="s">
        <v>38</v>
      </c>
      <c r="K41" s="18" t="s">
        <v>38</v>
      </c>
      <c r="L41" s="18">
        <v>1000</v>
      </c>
      <c r="M41" s="36" t="s">
        <v>39</v>
      </c>
    </row>
    <row r="42" spans="2:13" ht="77.25" customHeight="1" x14ac:dyDescent="0.25">
      <c r="B42" s="19" t="s">
        <v>154</v>
      </c>
      <c r="C42" s="20" t="s">
        <v>155</v>
      </c>
      <c r="D42" s="17" t="s">
        <v>156</v>
      </c>
      <c r="E42" s="32" t="s">
        <v>134</v>
      </c>
      <c r="F42" s="30">
        <v>2546732.3703999999</v>
      </c>
      <c r="G42" s="33">
        <f>1692905.89*1.16</f>
        <v>1963770.8323999997</v>
      </c>
      <c r="H42" s="34">
        <v>1</v>
      </c>
      <c r="I42" s="18" t="s">
        <v>38</v>
      </c>
      <c r="J42" s="18" t="s">
        <v>38</v>
      </c>
      <c r="K42" s="18" t="s">
        <v>38</v>
      </c>
      <c r="L42" s="18">
        <v>500000</v>
      </c>
      <c r="M42" s="36" t="s">
        <v>39</v>
      </c>
    </row>
    <row r="43" spans="2:13" ht="77.25" customHeight="1" x14ac:dyDescent="0.25">
      <c r="B43" s="19" t="s">
        <v>173</v>
      </c>
      <c r="C43" s="20" t="s">
        <v>174</v>
      </c>
      <c r="D43" s="17" t="s">
        <v>175</v>
      </c>
      <c r="E43" s="32" t="s">
        <v>37</v>
      </c>
      <c r="F43" s="30">
        <v>6137328.0800000001</v>
      </c>
      <c r="G43" s="33">
        <f>4714541.78*1.16</f>
        <v>5468868.4648000002</v>
      </c>
      <c r="H43" s="34">
        <v>1</v>
      </c>
      <c r="I43" s="18" t="s">
        <v>38</v>
      </c>
      <c r="J43" s="18" t="s">
        <v>38</v>
      </c>
      <c r="K43" s="18" t="s">
        <v>38</v>
      </c>
      <c r="L43" s="41">
        <v>500</v>
      </c>
      <c r="M43" s="36" t="s">
        <v>39</v>
      </c>
    </row>
    <row r="44" spans="2:13" ht="77.25" customHeight="1" x14ac:dyDescent="0.25">
      <c r="B44" s="19" t="s">
        <v>176</v>
      </c>
      <c r="C44" s="20" t="s">
        <v>177</v>
      </c>
      <c r="D44" s="17" t="s">
        <v>178</v>
      </c>
      <c r="E44" s="32" t="s">
        <v>134</v>
      </c>
      <c r="F44" s="30">
        <v>12927217.460000001</v>
      </c>
      <c r="G44" s="33">
        <f>6228082.64*1.16</f>
        <v>7224575.8623999991</v>
      </c>
      <c r="H44" s="34">
        <v>1</v>
      </c>
      <c r="I44" s="18" t="s">
        <v>38</v>
      </c>
      <c r="J44" s="18" t="s">
        <v>38</v>
      </c>
      <c r="K44" s="18" t="s">
        <v>38</v>
      </c>
      <c r="L44" s="41">
        <v>10000</v>
      </c>
      <c r="M44" s="36" t="s">
        <v>39</v>
      </c>
    </row>
    <row r="45" spans="2:13" ht="77.25" customHeight="1" x14ac:dyDescent="0.25">
      <c r="B45" s="19" t="s">
        <v>179</v>
      </c>
      <c r="C45" s="20" t="s">
        <v>180</v>
      </c>
      <c r="D45" s="17" t="s">
        <v>181</v>
      </c>
      <c r="E45" s="32" t="s">
        <v>108</v>
      </c>
      <c r="F45" s="30">
        <v>1600615.7000000002</v>
      </c>
      <c r="G45" s="33">
        <f>1378414.75*1.16</f>
        <v>1598961.1099999999</v>
      </c>
      <c r="H45" s="34">
        <v>1</v>
      </c>
      <c r="I45" s="18" t="s">
        <v>38</v>
      </c>
      <c r="J45" s="18" t="s">
        <v>38</v>
      </c>
      <c r="K45" s="18" t="s">
        <v>38</v>
      </c>
      <c r="L45" s="41">
        <v>10000</v>
      </c>
      <c r="M45" s="36" t="s">
        <v>39</v>
      </c>
    </row>
    <row r="46" spans="2:13" ht="77.25" customHeight="1" x14ac:dyDescent="0.25">
      <c r="B46" s="19" t="s">
        <v>182</v>
      </c>
      <c r="C46" s="20" t="s">
        <v>183</v>
      </c>
      <c r="D46" s="17" t="s">
        <v>184</v>
      </c>
      <c r="E46" s="32" t="s">
        <v>36</v>
      </c>
      <c r="F46" s="30">
        <v>4056455.81</v>
      </c>
      <c r="G46" s="33">
        <f>3485639.21*1.16</f>
        <v>4043341.4835999995</v>
      </c>
      <c r="H46" s="34">
        <v>1</v>
      </c>
      <c r="I46" s="18" t="s">
        <v>38</v>
      </c>
      <c r="J46" s="18" t="s">
        <v>38</v>
      </c>
      <c r="K46" s="18" t="s">
        <v>38</v>
      </c>
      <c r="L46" s="41">
        <v>50000</v>
      </c>
      <c r="M46" s="36" t="s">
        <v>39</v>
      </c>
    </row>
    <row r="47" spans="2:13" ht="48.75" customHeight="1" x14ac:dyDescent="0.25">
      <c r="B47" s="19" t="s">
        <v>122</v>
      </c>
      <c r="C47" s="20" t="s">
        <v>127</v>
      </c>
      <c r="D47" s="17" t="s">
        <v>132</v>
      </c>
      <c r="E47" s="32" t="s">
        <v>36</v>
      </c>
      <c r="F47" s="30">
        <v>1835734.3592000001</v>
      </c>
      <c r="G47" s="33">
        <v>1346384.044</v>
      </c>
      <c r="H47" s="34">
        <v>1</v>
      </c>
      <c r="I47" s="18" t="s">
        <v>38</v>
      </c>
      <c r="J47" s="18" t="s">
        <v>38</v>
      </c>
      <c r="K47" s="18" t="s">
        <v>38</v>
      </c>
      <c r="L47" s="41">
        <v>300000</v>
      </c>
      <c r="M47" s="36" t="s">
        <v>39</v>
      </c>
    </row>
    <row r="48" spans="2:13" ht="48.75" customHeight="1" x14ac:dyDescent="0.25">
      <c r="B48" s="19" t="s">
        <v>139</v>
      </c>
      <c r="C48" s="20" t="s">
        <v>140</v>
      </c>
      <c r="D48" s="17" t="s">
        <v>141</v>
      </c>
      <c r="E48" s="32" t="s">
        <v>134</v>
      </c>
      <c r="F48" s="30">
        <v>502185.57599999994</v>
      </c>
      <c r="G48" s="33">
        <v>501914.6</v>
      </c>
      <c r="H48" s="34">
        <v>1</v>
      </c>
      <c r="I48" s="18" t="s">
        <v>38</v>
      </c>
      <c r="J48" s="18" t="s">
        <v>38</v>
      </c>
      <c r="K48" s="18" t="s">
        <v>38</v>
      </c>
      <c r="L48" s="39">
        <v>50000</v>
      </c>
      <c r="M48" s="36" t="s">
        <v>39</v>
      </c>
    </row>
    <row r="49" spans="2:13" ht="48.75" customHeight="1" x14ac:dyDescent="0.25">
      <c r="B49" s="19" t="s">
        <v>185</v>
      </c>
      <c r="C49" s="20" t="s">
        <v>186</v>
      </c>
      <c r="D49" s="17" t="s">
        <v>187</v>
      </c>
      <c r="E49" s="32" t="s">
        <v>36</v>
      </c>
      <c r="F49" s="30">
        <v>2323369.34</v>
      </c>
      <c r="G49" s="33">
        <f>1978226.11*1.16</f>
        <v>2294742.2875999999</v>
      </c>
      <c r="H49" s="34">
        <v>1</v>
      </c>
      <c r="I49" s="18" t="s">
        <v>38</v>
      </c>
      <c r="J49" s="18" t="s">
        <v>38</v>
      </c>
      <c r="K49" s="18" t="s">
        <v>38</v>
      </c>
      <c r="L49" s="39">
        <v>10000</v>
      </c>
      <c r="M49" s="36" t="s">
        <v>39</v>
      </c>
    </row>
    <row r="50" spans="2:13" ht="48.75" customHeight="1" x14ac:dyDescent="0.25">
      <c r="B50" s="19" t="s">
        <v>123</v>
      </c>
      <c r="C50" s="20" t="s">
        <v>128</v>
      </c>
      <c r="D50" s="17" t="s">
        <v>133</v>
      </c>
      <c r="E50" s="32" t="s">
        <v>35</v>
      </c>
      <c r="F50" s="30">
        <v>6002696.0104</v>
      </c>
      <c r="G50" s="33">
        <f>5174737.94*1.16</f>
        <v>6002696.0104</v>
      </c>
      <c r="H50" s="34">
        <v>1</v>
      </c>
      <c r="I50" s="18" t="s">
        <v>38</v>
      </c>
      <c r="J50" s="18" t="s">
        <v>38</v>
      </c>
      <c r="K50" s="18" t="s">
        <v>38</v>
      </c>
      <c r="L50" s="41">
        <v>3000</v>
      </c>
      <c r="M50" s="36" t="s">
        <v>39</v>
      </c>
    </row>
    <row r="51" spans="2:13" ht="48.75" customHeight="1" x14ac:dyDescent="0.25">
      <c r="B51" s="19" t="s">
        <v>188</v>
      </c>
      <c r="C51" s="20" t="s">
        <v>189</v>
      </c>
      <c r="D51" s="17" t="s">
        <v>190</v>
      </c>
      <c r="E51" s="32" t="s">
        <v>110</v>
      </c>
      <c r="F51" s="30">
        <v>2025776.85</v>
      </c>
      <c r="G51" s="33">
        <f>1744954.75*1.16</f>
        <v>2024147.5099999998</v>
      </c>
      <c r="H51" s="34">
        <v>1</v>
      </c>
      <c r="I51" s="18" t="s">
        <v>38</v>
      </c>
      <c r="J51" s="18" t="s">
        <v>38</v>
      </c>
      <c r="K51" s="18" t="s">
        <v>38</v>
      </c>
      <c r="L51" s="39">
        <v>10000</v>
      </c>
      <c r="M51" s="36" t="s">
        <v>39</v>
      </c>
    </row>
    <row r="52" spans="2:13" ht="76.5" x14ac:dyDescent="0.25">
      <c r="B52" s="19" t="s">
        <v>142</v>
      </c>
      <c r="C52" s="20" t="s">
        <v>146</v>
      </c>
      <c r="D52" s="17" t="s">
        <v>150</v>
      </c>
      <c r="E52" s="32" t="s">
        <v>36</v>
      </c>
      <c r="F52" s="37">
        <v>16607209.936399998</v>
      </c>
      <c r="G52" s="33">
        <f>12464272.22*1.16</f>
        <v>14458555.7752</v>
      </c>
      <c r="H52" s="34">
        <v>1</v>
      </c>
      <c r="I52" s="18" t="s">
        <v>38</v>
      </c>
      <c r="J52" s="18" t="s">
        <v>38</v>
      </c>
      <c r="K52" s="18" t="s">
        <v>38</v>
      </c>
      <c r="L52" s="35">
        <v>160000</v>
      </c>
      <c r="M52" s="36" t="s">
        <v>39</v>
      </c>
    </row>
    <row r="53" spans="2:13" ht="89.25" x14ac:dyDescent="0.25">
      <c r="B53" s="19" t="s">
        <v>143</v>
      </c>
      <c r="C53" s="20" t="s">
        <v>147</v>
      </c>
      <c r="D53" s="17" t="s">
        <v>151</v>
      </c>
      <c r="E53" s="32" t="s">
        <v>134</v>
      </c>
      <c r="F53" s="37">
        <v>1272030.8511999999</v>
      </c>
      <c r="G53" s="33">
        <f>1093430.35*1.16</f>
        <v>1268379.206</v>
      </c>
      <c r="H53" s="34">
        <v>1</v>
      </c>
      <c r="I53" s="18" t="s">
        <v>38</v>
      </c>
      <c r="J53" s="18" t="s">
        <v>38</v>
      </c>
      <c r="K53" s="18" t="s">
        <v>38</v>
      </c>
      <c r="L53" s="18">
        <v>5000</v>
      </c>
      <c r="M53" s="36" t="s">
        <v>39</v>
      </c>
    </row>
    <row r="54" spans="2:13" ht="242.25" x14ac:dyDescent="0.25">
      <c r="B54" s="19" t="s">
        <v>144</v>
      </c>
      <c r="C54" s="20" t="s">
        <v>148</v>
      </c>
      <c r="D54" s="17" t="s">
        <v>152</v>
      </c>
      <c r="E54" s="32" t="s">
        <v>108</v>
      </c>
      <c r="F54" s="37">
        <v>9979426.1412000004</v>
      </c>
      <c r="G54" s="33">
        <f>8402212.1*1.16</f>
        <v>9746566.0359999985</v>
      </c>
      <c r="H54" s="34">
        <v>1</v>
      </c>
      <c r="I54" s="18" t="s">
        <v>38</v>
      </c>
      <c r="J54" s="18" t="s">
        <v>38</v>
      </c>
      <c r="K54" s="18" t="s">
        <v>38</v>
      </c>
      <c r="L54" s="35">
        <v>500000</v>
      </c>
      <c r="M54" s="36" t="s">
        <v>39</v>
      </c>
    </row>
    <row r="55" spans="2:13" ht="51" x14ac:dyDescent="0.25">
      <c r="B55" s="19" t="s">
        <v>145</v>
      </c>
      <c r="C55" s="20" t="s">
        <v>149</v>
      </c>
      <c r="D55" s="17" t="s">
        <v>153</v>
      </c>
      <c r="E55" s="32" t="s">
        <v>37</v>
      </c>
      <c r="F55" s="37">
        <v>14343713.408799998</v>
      </c>
      <c r="G55" s="33">
        <f>10196134.32*1.16</f>
        <v>11827515.8112</v>
      </c>
      <c r="H55" s="34">
        <v>1</v>
      </c>
      <c r="I55" s="18" t="s">
        <v>38</v>
      </c>
      <c r="J55" s="18" t="s">
        <v>38</v>
      </c>
      <c r="K55" s="18" t="s">
        <v>38</v>
      </c>
      <c r="L55" s="35">
        <v>50000</v>
      </c>
      <c r="M55" s="36" t="s">
        <v>39</v>
      </c>
    </row>
    <row r="56" spans="2:13" ht="38.25" x14ac:dyDescent="0.25">
      <c r="B56" s="19" t="s">
        <v>158</v>
      </c>
      <c r="C56" s="20" t="s">
        <v>157</v>
      </c>
      <c r="D56" s="17" t="s">
        <v>159</v>
      </c>
      <c r="E56" s="32" t="s">
        <v>107</v>
      </c>
      <c r="F56" s="37">
        <f>11958518.19*1.16</f>
        <v>13871881.100399999</v>
      </c>
      <c r="G56" s="33" t="s">
        <v>118</v>
      </c>
      <c r="H56" s="34">
        <v>0.05</v>
      </c>
      <c r="I56" s="18" t="s">
        <v>38</v>
      </c>
      <c r="J56" s="18" t="s">
        <v>38</v>
      </c>
      <c r="K56" s="18" t="s">
        <v>38</v>
      </c>
      <c r="L56" s="35">
        <v>5000000</v>
      </c>
      <c r="M56" s="36" t="s">
        <v>39</v>
      </c>
    </row>
    <row r="57" spans="2:13" ht="89.25" x14ac:dyDescent="0.25">
      <c r="B57" s="19" t="s">
        <v>163</v>
      </c>
      <c r="C57" s="20" t="s">
        <v>164</v>
      </c>
      <c r="D57" s="17" t="s">
        <v>165</v>
      </c>
      <c r="E57" s="32" t="s">
        <v>107</v>
      </c>
      <c r="F57" s="37">
        <f>3212205.69*1.16</f>
        <v>3726158.6003999999</v>
      </c>
      <c r="G57" s="33">
        <f>3212205.69*1.16</f>
        <v>3726158.6003999999</v>
      </c>
      <c r="H57" s="34">
        <v>1</v>
      </c>
      <c r="I57" s="18" t="s">
        <v>38</v>
      </c>
      <c r="J57" s="18" t="s">
        <v>38</v>
      </c>
      <c r="K57" s="18" t="s">
        <v>38</v>
      </c>
      <c r="L57" s="35">
        <v>25000</v>
      </c>
      <c r="M57" s="36" t="s">
        <v>39</v>
      </c>
    </row>
    <row r="58" spans="2:13" ht="63.75" x14ac:dyDescent="0.25">
      <c r="B58" s="19" t="s">
        <v>161</v>
      </c>
      <c r="C58" s="20" t="s">
        <v>160</v>
      </c>
      <c r="D58" s="17" t="s">
        <v>162</v>
      </c>
      <c r="E58" s="32" t="s">
        <v>107</v>
      </c>
      <c r="F58" s="37">
        <f>3909914.32*1.16</f>
        <v>4535500.6111999992</v>
      </c>
      <c r="G58" s="33">
        <f>3909914.32*1.16</f>
        <v>4535500.6111999992</v>
      </c>
      <c r="H58" s="34">
        <v>1</v>
      </c>
      <c r="I58" s="18" t="s">
        <v>38</v>
      </c>
      <c r="J58" s="18" t="s">
        <v>38</v>
      </c>
      <c r="K58" s="18" t="s">
        <v>38</v>
      </c>
      <c r="L58" s="35">
        <v>100000</v>
      </c>
      <c r="M58" s="36" t="s">
        <v>39</v>
      </c>
    </row>
    <row r="59" spans="2:13" ht="63.75" x14ac:dyDescent="0.25">
      <c r="B59" s="19" t="s">
        <v>191</v>
      </c>
      <c r="C59" s="20" t="s">
        <v>194</v>
      </c>
      <c r="D59" s="17" t="s">
        <v>197</v>
      </c>
      <c r="E59" s="32" t="s">
        <v>107</v>
      </c>
      <c r="F59" s="37">
        <f>1621550*1.16</f>
        <v>1880997.9999999998</v>
      </c>
      <c r="G59" s="33">
        <f>1600230*1.16</f>
        <v>1856266.7999999998</v>
      </c>
      <c r="H59" s="34">
        <v>1</v>
      </c>
      <c r="I59" s="18" t="s">
        <v>38</v>
      </c>
      <c r="J59" s="18" t="s">
        <v>38</v>
      </c>
      <c r="K59" s="18" t="s">
        <v>38</v>
      </c>
      <c r="L59" s="39">
        <v>2000000</v>
      </c>
      <c r="M59" s="36" t="s">
        <v>39</v>
      </c>
    </row>
    <row r="60" spans="2:13" ht="63.75" x14ac:dyDescent="0.25">
      <c r="B60" s="19" t="s">
        <v>192</v>
      </c>
      <c r="C60" s="20" t="s">
        <v>195</v>
      </c>
      <c r="D60" s="17" t="s">
        <v>198</v>
      </c>
      <c r="E60" s="32" t="s">
        <v>107</v>
      </c>
      <c r="F60" s="37">
        <f>1614400*1.16</f>
        <v>1872703.9999999998</v>
      </c>
      <c r="G60" s="33">
        <f>1611750.88*1.16</f>
        <v>1869631.0207999998</v>
      </c>
      <c r="H60" s="34">
        <v>1</v>
      </c>
      <c r="I60" s="18" t="s">
        <v>38</v>
      </c>
      <c r="J60" s="18" t="s">
        <v>38</v>
      </c>
      <c r="K60" s="18" t="s">
        <v>38</v>
      </c>
      <c r="L60" s="39">
        <v>2000000</v>
      </c>
      <c r="M60" s="36" t="s">
        <v>39</v>
      </c>
    </row>
    <row r="61" spans="2:13" ht="63.75" x14ac:dyDescent="0.25">
      <c r="B61" s="19" t="s">
        <v>193</v>
      </c>
      <c r="C61" s="20" t="s">
        <v>196</v>
      </c>
      <c r="D61" s="17" t="s">
        <v>199</v>
      </c>
      <c r="E61" s="32" t="s">
        <v>107</v>
      </c>
      <c r="F61" s="37">
        <f>1230879.62*1.16</f>
        <v>1427820.3592000001</v>
      </c>
      <c r="G61" s="33">
        <f>1230879.62*1.16</f>
        <v>1427820.3592000001</v>
      </c>
      <c r="H61" s="34">
        <v>1</v>
      </c>
      <c r="I61" s="18" t="s">
        <v>38</v>
      </c>
      <c r="J61" s="18" t="s">
        <v>38</v>
      </c>
      <c r="K61" s="18" t="s">
        <v>38</v>
      </c>
      <c r="L61" s="39">
        <v>2000000</v>
      </c>
      <c r="M61" s="36" t="s">
        <v>39</v>
      </c>
    </row>
  </sheetData>
  <mergeCells count="3">
    <mergeCell ref="C1:M1"/>
    <mergeCell ref="C2:M2"/>
    <mergeCell ref="C3:M3"/>
  </mergeCells>
  <pageMargins left="0.23622047244094491" right="0.23622047244094491" top="0.74803149606299213" bottom="0.74803149606299213" header="0.31496062992125984" footer="0.31496062992125984"/>
  <pageSetup scale="40" fitToHeight="0" orientation="landscape"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FRACCION VI inciso c)</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JASSO SILVA AMADA AMALIA</dc:creator>
  <cp:keywords/>
  <dc:description/>
  <cp:lastModifiedBy>ALONSO JIMENEZ MAURICIO</cp:lastModifiedBy>
  <cp:lastPrinted>2026-01-06T20:46:23Z</cp:lastPrinted>
  <dcterms:created xsi:type="dcterms:W3CDTF">2022-04-13T16:18:36Z</dcterms:created>
  <dcterms:modified xsi:type="dcterms:W3CDTF">2026-01-07T19:51:10Z</dcterms:modified>
  <cp:category/>
</cp:coreProperties>
</file>