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sabel.ortiz\Desktop\Respaldo para compu nueva\Escritorio\Proyecto Presupuestal 2023( OK)\Ampliaciones y Transpasos (JUNTA DE GOBIERNO) OK\15 DIC 2023\"/>
    </mc:Choice>
  </mc:AlternateContent>
  <bookViews>
    <workbookView xWindow="0" yWindow="0" windowWidth="23040" windowHeight="9090" activeTab="2"/>
  </bookViews>
  <sheets>
    <sheet name="Transferencias  " sheetId="22" r:id="rId1"/>
    <sheet name="Proyecto 2023 Modificado" sheetId="6" r:id="rId2"/>
    <sheet name="COG (Capítulo y Part.Genérica)" sheetId="21" r:id="rId3"/>
  </sheets>
  <externalReferences>
    <externalReference r:id="rId4"/>
    <externalReference r:id="rId5"/>
  </externalReferences>
  <definedNames>
    <definedName name="_DAT1" localSheetId="1">#REF!</definedName>
    <definedName name="_DAT1" localSheetId="0">#REF!</definedName>
    <definedName name="_DAT1">#REF!</definedName>
    <definedName name="_DAT10" localSheetId="1">#REF!</definedName>
    <definedName name="_DAT10" localSheetId="0">#REF!</definedName>
    <definedName name="_DAT10">#REF!</definedName>
    <definedName name="_DAT11" localSheetId="1">#REF!</definedName>
    <definedName name="_DAT11" localSheetId="0">#REF!</definedName>
    <definedName name="_DAT11">#REF!</definedName>
    <definedName name="_DAT12" localSheetId="1">#REF!</definedName>
    <definedName name="_DAT12" localSheetId="0">#REF!</definedName>
    <definedName name="_DAT12">#REF!</definedName>
    <definedName name="_DAT13" localSheetId="1">#REF!</definedName>
    <definedName name="_DAT13" localSheetId="0">#REF!</definedName>
    <definedName name="_DAT13">#REF!</definedName>
    <definedName name="_DAT2" localSheetId="1">#REF!</definedName>
    <definedName name="_DAT2" localSheetId="0">#REF!</definedName>
    <definedName name="_DAT2">#REF!</definedName>
    <definedName name="_DAT3" localSheetId="1">#REF!</definedName>
    <definedName name="_DAT3" localSheetId="0">#REF!</definedName>
    <definedName name="_DAT3">#REF!</definedName>
    <definedName name="_DAT4" localSheetId="1">#REF!</definedName>
    <definedName name="_DAT4" localSheetId="0">#REF!</definedName>
    <definedName name="_DAT4">#REF!</definedName>
    <definedName name="_DAT5" localSheetId="1">#REF!</definedName>
    <definedName name="_DAT5" localSheetId="0">#REF!</definedName>
    <definedName name="_DAT5">#REF!</definedName>
    <definedName name="_DAT6" localSheetId="1">#REF!</definedName>
    <definedName name="_DAT6" localSheetId="0">#REF!</definedName>
    <definedName name="_DAT6">#REF!</definedName>
    <definedName name="_DAT7" localSheetId="1">#REF!</definedName>
    <definedName name="_DAT7" localSheetId="0">#REF!</definedName>
    <definedName name="_DAT7">#REF!</definedName>
    <definedName name="_DAT8" localSheetId="1">#REF!</definedName>
    <definedName name="_DAT8" localSheetId="0">#REF!</definedName>
    <definedName name="_DAT8">#REF!</definedName>
    <definedName name="_DAT9" localSheetId="1">#REF!</definedName>
    <definedName name="_DAT9" localSheetId="0">#REF!</definedName>
    <definedName name="_DAT9">#REF!</definedName>
    <definedName name="A_IMPRESIÓN_IM" localSheetId="1">#REF!</definedName>
    <definedName name="A_IMPRESIÓN_IM" localSheetId="0">#REF!</definedName>
    <definedName name="A_IMPRESIÓN_IM">#REF!</definedName>
    <definedName name="AA" localSheetId="1">#REF!</definedName>
    <definedName name="AA" localSheetId="0">#REF!</definedName>
    <definedName name="AA">#REF!</definedName>
    <definedName name="_xlnm.Print_Area" localSheetId="1">'Proyecto 2023 Modificado'!$A$2:$I$51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Header" localSheetId="0">#REF!</definedName>
    <definedName name="Header">#REF!</definedName>
    <definedName name="INPP">'[1]Resumen 2017 Egresos'!$D$265</definedName>
    <definedName name="INPPGAS">'[1]Resumen 2017 Egresos'!$D$268</definedName>
    <definedName name="p" localSheetId="1">#REF!</definedName>
    <definedName name="p" localSheetId="0">#REF!</definedName>
    <definedName name="p">#REF!</definedName>
    <definedName name="PIB" localSheetId="0">'[2]PAC 2019 Autorizado J.G. Dic18'!#REF!</definedName>
    <definedName name="PIB">'[2]PAC 2019 Autorizado J.G. Dic18'!#REF!</definedName>
    <definedName name="RawData" localSheetId="0">#REF!</definedName>
    <definedName name="RawData">#REF!</definedName>
    <definedName name="SALDITO" localSheetId="1">#REF!</definedName>
    <definedName name="SALDITO" localSheetId="0">#REF!</definedName>
    <definedName name="SALDITO">#REF!</definedName>
    <definedName name="SALDOS" localSheetId="1">#REF!</definedName>
    <definedName name="SALDOS" localSheetId="0">#REF!</definedName>
    <definedName name="SALDOS">#REF!</definedName>
    <definedName name="TEST1" localSheetId="1">#REF!</definedName>
    <definedName name="TEST1" localSheetId="0">#REF!</definedName>
    <definedName name="TEST1">#REF!</definedName>
    <definedName name="TEST2" localSheetId="1">#REF!</definedName>
    <definedName name="TEST2" localSheetId="0">#REF!</definedName>
    <definedName name="TEST2">#REF!</definedName>
    <definedName name="TEST3" localSheetId="1">#REF!</definedName>
    <definedName name="TEST3" localSheetId="0">#REF!</definedName>
    <definedName name="TEST3">#REF!</definedName>
    <definedName name="TEST4" localSheetId="1">#REF!</definedName>
    <definedName name="TEST4" localSheetId="0">#REF!</definedName>
    <definedName name="TEST4">#REF!</definedName>
    <definedName name="TEST5" localSheetId="1">#REF!</definedName>
    <definedName name="TEST5" localSheetId="0">#REF!</definedName>
    <definedName name="TEST5">#REF!</definedName>
    <definedName name="TEST6" localSheetId="1">#REF!</definedName>
    <definedName name="TEST6" localSheetId="0">#REF!</definedName>
    <definedName name="TEST6">#REF!</definedName>
    <definedName name="TEST7" localSheetId="1">#REF!</definedName>
    <definedName name="TEST7" localSheetId="0">#REF!</definedName>
    <definedName name="TEST7">#REF!</definedName>
    <definedName name="TESTHKEY" localSheetId="1">#REF!</definedName>
    <definedName name="TESTHKEY" localSheetId="0">#REF!</definedName>
    <definedName name="TESTHKEY">#REF!</definedName>
    <definedName name="TESTKEYS" localSheetId="1">#REF!</definedName>
    <definedName name="TESTKEYS" localSheetId="0">#REF!</definedName>
    <definedName name="TESTKEYS">#REF!</definedName>
    <definedName name="TESTVKEY" localSheetId="1">#REF!</definedName>
    <definedName name="TESTVKEY" localSheetId="0">#REF!</definedName>
    <definedName name="TESTVKEY">#REF!</definedName>
    <definedName name="_xlnm.Print_Titles" localSheetId="1">'Proyecto 2023 Modificado'!$2:$6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0" i="21" l="1"/>
  <c r="B7" i="22" l="1"/>
  <c r="B6" i="22"/>
  <c r="B5" i="22"/>
  <c r="B4" i="22"/>
  <c r="H6" i="22" l="1"/>
  <c r="H7" i="22" l="1"/>
  <c r="H5" i="22"/>
  <c r="H4" i="22"/>
  <c r="D107" i="21" l="1"/>
  <c r="F9" i="22" l="1"/>
  <c r="G9" i="22"/>
  <c r="G10" i="22" l="1"/>
  <c r="D152" i="21"/>
  <c r="D145" i="21"/>
  <c r="D132" i="21"/>
  <c r="D61" i="21"/>
  <c r="D21" i="21"/>
  <c r="D154" i="21" l="1"/>
  <c r="H42" i="6"/>
  <c r="H35" i="6"/>
  <c r="H34" i="6"/>
  <c r="H33" i="6"/>
  <c r="H22" i="6"/>
  <c r="H21" i="6"/>
  <c r="H18" i="6"/>
  <c r="H17" i="6"/>
  <c r="H16" i="6"/>
  <c r="H41" i="6" l="1"/>
  <c r="H36" i="6" l="1"/>
  <c r="D36" i="6"/>
  <c r="D15" i="6"/>
  <c r="H14" i="6"/>
  <c r="H13" i="6"/>
  <c r="H12" i="6"/>
  <c r="H11" i="6"/>
  <c r="H10" i="6"/>
  <c r="H9" i="6"/>
  <c r="H8" i="6"/>
  <c r="H15" i="6" l="1"/>
  <c r="H48" i="6" l="1"/>
  <c r="H44" i="6" l="1"/>
  <c r="H45" i="6" s="1"/>
  <c r="H39" i="6"/>
  <c r="H40" i="6" s="1"/>
  <c r="H37" i="6"/>
  <c r="H38" i="6" s="1"/>
  <c r="H49" i="6" l="1"/>
  <c r="H43" i="6"/>
  <c r="D23" i="6" l="1"/>
  <c r="F23" i="6" l="1"/>
  <c r="D38" i="6" l="1"/>
  <c r="F29" i="6" l="1"/>
  <c r="D29" i="6" l="1"/>
  <c r="H28" i="6"/>
  <c r="D45" i="6" l="1"/>
  <c r="F15" i="6"/>
  <c r="H27" i="6" l="1"/>
  <c r="H29" i="6" s="1"/>
  <c r="H20" i="6"/>
  <c r="H23" i="6" s="1"/>
  <c r="D19" i="6"/>
  <c r="D30" i="6" s="1"/>
  <c r="H19" i="6" l="1"/>
  <c r="H30" i="6" l="1"/>
  <c r="H51" i="6" s="1"/>
  <c r="D43" i="6"/>
  <c r="D40" i="6"/>
  <c r="D49" i="6" s="1"/>
  <c r="D51" i="6" l="1"/>
  <c r="F32" i="6"/>
  <c r="F19" i="6"/>
  <c r="F30" i="6" l="1"/>
  <c r="F38" i="6" l="1"/>
  <c r="F43" i="6"/>
  <c r="F45" i="6"/>
  <c r="F40" i="6"/>
  <c r="H53" i="6" l="1"/>
  <c r="F36" i="6"/>
  <c r="F49" i="6" l="1"/>
  <c r="F51" i="6" s="1"/>
</calcChain>
</file>

<file path=xl/sharedStrings.xml><?xml version="1.0" encoding="utf-8"?>
<sst xmlns="http://schemas.openxmlformats.org/spreadsheetml/2006/main" count="236" uniqueCount="206">
  <si>
    <t>Aplicación</t>
  </si>
  <si>
    <t>Origen</t>
  </si>
  <si>
    <t>Motivo</t>
  </si>
  <si>
    <t>Área Solicitante</t>
  </si>
  <si>
    <t>Total de Reasignaciones</t>
  </si>
  <si>
    <t>SISTEMA INTERMUNICIPAL DE LOS SERVICIOS DE AGUA POTABLE Y ALCANTARILLADO</t>
  </si>
  <si>
    <t>DESCRIPCIÓN</t>
  </si>
  <si>
    <t>INGRESOS POR CUOTAS</t>
  </si>
  <si>
    <t>OTROS INGRESOS OPERATIVOS</t>
  </si>
  <si>
    <t>RECARGOS Y GASTOS</t>
  </si>
  <si>
    <t>TARIFA SANEAMIENTO</t>
  </si>
  <si>
    <t>FACTIBILIDADES</t>
  </si>
  <si>
    <t>POR VENTA DE BIENES Y SERVICIOS</t>
  </si>
  <si>
    <t>RECUPERACIÓN DE IMPUESTOS</t>
  </si>
  <si>
    <t>PRODUCTOS</t>
  </si>
  <si>
    <t>SUBSIDIOS PROGRAMAS ESTATALES SEMADET</t>
  </si>
  <si>
    <t>SUBSIDIOS PROGRAMAS FEDERALES PRODDER</t>
  </si>
  <si>
    <t>PARTICIPACIONES Y APORTACIONES</t>
  </si>
  <si>
    <t>ENDEUDAMIENTO INTERNO</t>
  </si>
  <si>
    <t>FINANCIAMIENTOS</t>
  </si>
  <si>
    <t>TOTAL INGRESOS</t>
  </si>
  <si>
    <t>SERVICIOS DE PERSONAL</t>
  </si>
  <si>
    <t>MATERIALES Y SUMINISTROS</t>
  </si>
  <si>
    <t>SERVICIOS GENERALES</t>
  </si>
  <si>
    <t>GASTO CORRIENTE</t>
  </si>
  <si>
    <t>TRANSFERENCIAS, ASIGNACIONES, SUBSIDIOS Y OTRAS AYUDAS</t>
  </si>
  <si>
    <t>BIENES MUEBLES, INMUEBLES E INTANGIBLES</t>
  </si>
  <si>
    <t>ADQUISICION DE INFRAESTRUCTURA DE OPERACIÓN</t>
  </si>
  <si>
    <t>INVERSIÓN PÚBLICA</t>
  </si>
  <si>
    <t>INVERSIONES FINANCIERAS Y OTRAS PROVISIONES</t>
  </si>
  <si>
    <t>INVERSIÓN</t>
  </si>
  <si>
    <t>DEUDA PÚBLICA</t>
  </si>
  <si>
    <t>TOTAL EGRESOS</t>
  </si>
  <si>
    <t>DISPONIBLE FINAL</t>
  </si>
  <si>
    <t>ADEFAS 2013</t>
  </si>
  <si>
    <t>Presupuesto Actual</t>
  </si>
  <si>
    <t>Presupuesto Modificado</t>
  </si>
  <si>
    <t>Modificación</t>
  </si>
  <si>
    <t>CAUSADOS EN EJERCICIOS ANTERIORES</t>
  </si>
  <si>
    <t>NO COMPRENDIDOS</t>
  </si>
  <si>
    <t>CORRIENTES FINANCIEROS</t>
  </si>
  <si>
    <t>CORRIENTES DIVERSOS</t>
  </si>
  <si>
    <t>SUBSIDIOS PROGRAMAS ESTATALES</t>
  </si>
  <si>
    <t>Ppto. Autorizado</t>
  </si>
  <si>
    <t>Ppto. Modificado</t>
  </si>
  <si>
    <t>IVA X PAGAR DERIVADO ACCIONES EXTRAORDINARIAS X APOYO ESTATAL</t>
  </si>
  <si>
    <t>Partida Especifica</t>
  </si>
  <si>
    <t>Partida Presupuestal</t>
  </si>
  <si>
    <t>Descripción Partida Presupuestal</t>
  </si>
  <si>
    <t>RECUPERACION CARTERA VENCIDA X REDUCCIONES</t>
  </si>
  <si>
    <t>RECUPERACION CARTERA VENCIDA X UDEFF</t>
  </si>
  <si>
    <t>Capítulo</t>
  </si>
  <si>
    <t>TRANSFERENCIAS</t>
  </si>
  <si>
    <t>PRESUPUESTO AUTORIZADO 2023</t>
  </si>
  <si>
    <t>Clasificación por objeto del gasto (Capítulo y Partida Genérica)</t>
  </si>
  <si>
    <t>Partida Genérica</t>
  </si>
  <si>
    <t>Sueldos base al personal permanente</t>
  </si>
  <si>
    <t>Sueldos base al personal eventual</t>
  </si>
  <si>
    <t>Primas por años de servicios efectivos prestados</t>
  </si>
  <si>
    <t>Primas de vacaciones, dominical y gratificación de fin de año</t>
  </si>
  <si>
    <t>Horas extraordinarias</t>
  </si>
  <si>
    <t>Aportaciones de seguridad social</t>
  </si>
  <si>
    <t>Aportaciones a fondos de vivienda</t>
  </si>
  <si>
    <t>Aportaciones al sistema para el retiro</t>
  </si>
  <si>
    <t>Indemnizaciones</t>
  </si>
  <si>
    <t>Prestaciones contractuales</t>
  </si>
  <si>
    <t>Otras prestaciones sociales y económicas</t>
  </si>
  <si>
    <t xml:space="preserve">Previsiones de carácter laboral, económica y de seguridad social </t>
  </si>
  <si>
    <t>Estímulos</t>
  </si>
  <si>
    <t>Total Servicios Personales</t>
  </si>
  <si>
    <t>Materiales, útiles y equipos menores de oficina</t>
  </si>
  <si>
    <t>Materiales y útiles de impresión y reproducción</t>
  </si>
  <si>
    <t>Materiales, útiles y equipos menores de tecnologías de la información y comunicación</t>
  </si>
  <si>
    <t>Material de limpieza</t>
  </si>
  <si>
    <t>Materiales y útiles de enseñanza</t>
  </si>
  <si>
    <t>Materiales para el registro e identificación de bienes y personas</t>
  </si>
  <si>
    <t>Productos alimenticios para personas</t>
  </si>
  <si>
    <t>Mercancías adquiridas para su comercialización</t>
  </si>
  <si>
    <t>Productos minerales no metálicos</t>
  </si>
  <si>
    <t>Cemento y productos de concreto</t>
  </si>
  <si>
    <t>Cal, yeso y productos de yeso</t>
  </si>
  <si>
    <t>Madera y productos de madera</t>
  </si>
  <si>
    <t>Vidrio y productos de vidrio</t>
  </si>
  <si>
    <t>Material eléctrico y electrónico</t>
  </si>
  <si>
    <t>Artículos metálicos para la construcción</t>
  </si>
  <si>
    <t>Materiales complementarios</t>
  </si>
  <si>
    <t>Otros materiales y artículos de construcción y reparación</t>
  </si>
  <si>
    <t>Productos químicos básicos</t>
  </si>
  <si>
    <t>Fertilizantes, pesticidas y otros agroquímicos</t>
  </si>
  <si>
    <t>Medicinas y productos farmacéuticos</t>
  </si>
  <si>
    <t>Materiales, accesorios y suministros médicos</t>
  </si>
  <si>
    <t>Materiales, accesorios y suministros de laboratorio</t>
  </si>
  <si>
    <t>Fibras sintéticas, hules, plásticos y derivados</t>
  </si>
  <si>
    <t>Otros productos químicos</t>
  </si>
  <si>
    <t>Combustibles, lubricantes y aditivos</t>
  </si>
  <si>
    <t>Vestuario y uniformes</t>
  </si>
  <si>
    <t>Prendas de seguridad y protección personal</t>
  </si>
  <si>
    <t>Productos textiles</t>
  </si>
  <si>
    <t>Blancos y otros productos textiles, excepto prendas de vestir</t>
  </si>
  <si>
    <t>Herramientas menores</t>
  </si>
  <si>
    <t>Refacciones y accesorios menores de edificios</t>
  </si>
  <si>
    <t>Refacciones y accesorios menores de mobiliario y equipo de administración, educacional y recreativo</t>
  </si>
  <si>
    <t>Refacciones y accesorios menores de equipo de cómputo y tecnologías de la información</t>
  </si>
  <si>
    <t>Refacciones y accesorios menores de equipo e instrumental médico y de laboratorio</t>
  </si>
  <si>
    <t>Refacciones y accesorios menores de equipo de transporte</t>
  </si>
  <si>
    <t>Refacciones y accesorios menores de maquinaria y otros equipos</t>
  </si>
  <si>
    <t>Refacciones y accesorios menores otros bienes muebles</t>
  </si>
  <si>
    <t>Total Materiales y Suministros</t>
  </si>
  <si>
    <t>Energía eléctrica</t>
  </si>
  <si>
    <t>Gas</t>
  </si>
  <si>
    <t>Agua potable</t>
  </si>
  <si>
    <t>Telefonía tradicional</t>
  </si>
  <si>
    <t>Telefonía celular</t>
  </si>
  <si>
    <t>Servicios de acceso de Internet, redes y procesamiento de información</t>
  </si>
  <si>
    <t>Servicios postales y telegráficos</t>
  </si>
  <si>
    <t>Servicios integrales y otros servicios</t>
  </si>
  <si>
    <t>Arrendamiento de edificios</t>
  </si>
  <si>
    <t>Arrendamiento de maquinaria, otros equipos y herramientas</t>
  </si>
  <si>
    <t>Arrendamiento de activos intangibles</t>
  </si>
  <si>
    <t>Servicios legales, de contabilidad, auditoría y relacionados</t>
  </si>
  <si>
    <t>Serv. de diseño, arquitectura, ingeniería y actividades relacionadas</t>
  </si>
  <si>
    <t>Servicios de capacitación</t>
  </si>
  <si>
    <t>Servicios de apoyo administrativo, traducción, fotocopiado e impresión</t>
  </si>
  <si>
    <t>Servicios de vigilancia</t>
  </si>
  <si>
    <t>Servicios profesionales, científicos y técnicos integrales</t>
  </si>
  <si>
    <t>Servicios financieros y bancarios</t>
  </si>
  <si>
    <t>Servicios de cobranza, investigación crediticia y similar</t>
  </si>
  <si>
    <t>Servicios de recaudación, traslado y custodia de valores</t>
  </si>
  <si>
    <t>Seguros patrimonial y fianzas</t>
  </si>
  <si>
    <t>Conservación y mantenimiento menor de inmuebles</t>
  </si>
  <si>
    <t>Instalación, reparación y mantenimiento de mobiliario y equipo de administración, educacional y recreativo</t>
  </si>
  <si>
    <t>Instalación, reparación y mantenimiento de equipo de cómputo y tecnologías de la información</t>
  </si>
  <si>
    <t>Instalación, reparación y mantenimiento de equipo e instrumental médico y de laboratorio</t>
  </si>
  <si>
    <t>Reparación y mantenimiento de equipo de transporte</t>
  </si>
  <si>
    <t>Instalación, reparación y mantenimiento de maquinaria, otros equipos y herramientas</t>
  </si>
  <si>
    <t>Servicios de limpieza y manejo de desechos</t>
  </si>
  <si>
    <t>Servicios de jardinería y fumigación</t>
  </si>
  <si>
    <t>Servicios de telecomunicaciones y satélites</t>
  </si>
  <si>
    <t>Difusión por radio, televisión y otros medios de mensajes</t>
  </si>
  <si>
    <t>Servicio de creación y difusión de contenido exclusivamente a través de Internet</t>
  </si>
  <si>
    <t>Pasajes aéreos</t>
  </si>
  <si>
    <t>Pasajes terrestres</t>
  </si>
  <si>
    <t>Viáticos en el país</t>
  </si>
  <si>
    <t>Otros servicios de traslado y hospedaje</t>
  </si>
  <si>
    <t>Exposiciones</t>
  </si>
  <si>
    <t>Servicios funerarios y de cementerios</t>
  </si>
  <si>
    <t>Impuestos y derechos</t>
  </si>
  <si>
    <t>Sentencias y resoluciones por autoridad competente</t>
  </si>
  <si>
    <t>Penas, multas, accesorios y actualizaciones</t>
  </si>
  <si>
    <t>Impuestos sobre nóminas y otros que se deriven de una relación laboral</t>
  </si>
  <si>
    <t>Otros servicios generales</t>
  </si>
  <si>
    <t>Total Servicios Generales</t>
  </si>
  <si>
    <t>Transferencias otorgadas a entidades federativas y municipios</t>
  </si>
  <si>
    <t>Total Transferencias, Asignaciones, Subsidios y Otras Ayudas</t>
  </si>
  <si>
    <t>Muebles de oficina y estantería</t>
  </si>
  <si>
    <t>Equipo de cómputo y de tecnología de la información</t>
  </si>
  <si>
    <t>Otros mobiliarios y equipos de administración</t>
  </si>
  <si>
    <t>Equipos y aparatos audiovisuales</t>
  </si>
  <si>
    <t>Cámaras fotográficas y de video</t>
  </si>
  <si>
    <t>Otros mobiliarios y equipo eduacional y recreativo</t>
  </si>
  <si>
    <t>Equipo médico y de laboratorio</t>
  </si>
  <si>
    <t>Vehículos y equipo terrestre</t>
  </si>
  <si>
    <t>Maquinaria y equipo agropecuario</t>
  </si>
  <si>
    <t>Maquinaria y equipo industrial</t>
  </si>
  <si>
    <t>Sistemas de aire acondicionado, calefacción y de refrigeración industrial y comercial</t>
  </si>
  <si>
    <t>Equipo de comunicación y telecomunicación</t>
  </si>
  <si>
    <t>Equipos de generación eléctrica, aparatos y accesorios eléctricos</t>
  </si>
  <si>
    <t>Herramientas y máquinas-herramienta</t>
  </si>
  <si>
    <t>Equipo específico</t>
  </si>
  <si>
    <t>Concesiones</t>
  </si>
  <si>
    <t>Total Bienes Muebles, Inmuebles e Intangibles</t>
  </si>
  <si>
    <t>Estudios, formulación y evaluación de proyectos productivos no incluidos en conceptos anteriores de este capítulo</t>
  </si>
  <si>
    <t>Ejecución de proyectos productivos no incluidos en conceptos y conceptos anteriores de este capítulo</t>
  </si>
  <si>
    <t>Total Inversión Pública</t>
  </si>
  <si>
    <t>Contingencias por fenómenos naturales</t>
  </si>
  <si>
    <t>Otras erogaciones especiales</t>
  </si>
  <si>
    <t>Total Inversiones Financieras y Otras Provisiones</t>
  </si>
  <si>
    <t>Amortización de la deuda interna con instituciones de crédito</t>
  </si>
  <si>
    <t>Intereses de la deuda interna con instituciones de crédito</t>
  </si>
  <si>
    <t>Gastos de la deuda pública interna</t>
  </si>
  <si>
    <t>Costos por coberturas</t>
  </si>
  <si>
    <t>Total Deuda Pública</t>
  </si>
  <si>
    <t>PRESUPUESTO TOTAL</t>
  </si>
  <si>
    <t xml:space="preserve">DIRECCIÓN  DE ABASTECIMIENTO Y OPERACIÓN </t>
  </si>
  <si>
    <t>E3321011</t>
  </si>
  <si>
    <t>E3572011</t>
  </si>
  <si>
    <t>Carrocerias, remolques y Eq. Aux de Transporte</t>
  </si>
  <si>
    <t>E3381011</t>
  </si>
  <si>
    <t>SERVICIO DE VIGILANCIA</t>
  </si>
  <si>
    <t>DIRECCIÓN  DE ADMINISTRACIÓN</t>
  </si>
  <si>
    <t>REQUERIMIENTO DEL AREA DE DIRECCIÓN DE ADMINISTRACIÓN</t>
  </si>
  <si>
    <t>REQUERIMIENTO DEL AREA DE DIRECCIÓN DE ABASTECIMIENTO Y OPERACIÓN</t>
  </si>
  <si>
    <t>DICIEMBRE 2023</t>
  </si>
  <si>
    <t>E3981031</t>
  </si>
  <si>
    <t>ISR AGUINALDO A CARGO</t>
  </si>
  <si>
    <t>SERV DISEÑO, ARQ. INGENIERIA</t>
  </si>
  <si>
    <t>INSTALACIÓN,REPARACIÓN Y MANTTO.MAQ.</t>
  </si>
  <si>
    <t>Construcción de obras para el abastecimiento de agua, petróleo, gas, electricidad y telecomunicaciones en bienes de dominio público</t>
  </si>
  <si>
    <t>Edificación no Habitacional en bienes propios</t>
  </si>
  <si>
    <t>Construcción de obras para el abastecimiento de agua, petróleo, gas, electricidad y telecomunicaciones en bienes propios</t>
  </si>
  <si>
    <t>DOC. 500006145</t>
  </si>
  <si>
    <t>SE ANULO CON DOCTO. 500006218</t>
  </si>
  <si>
    <t>DOC. 500006219</t>
  </si>
  <si>
    <t>CORRECTO</t>
  </si>
  <si>
    <t>DOC 500006146</t>
  </si>
  <si>
    <t>4TA. MODIFICACION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</si>
</sst>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-&quot;$&quot;* #,##0_-;\-&quot;$&quot;* #,##0_-;_-&quot;$&quot;* &quot;-&quot;??_-;_-@_-"/>
    <numFmt numFmtId="166" formatCode="_(* #,##0.00_);_(* \(#,##0.00\);_(* &quot;-&quot;??_);_(@_)"/>
    <numFmt numFmtId="167" formatCode="_-* #,##0.00\ _D_M_-;\-* #,##0.00\ _D_M_-;_-* &quot;-&quot;??\ _D_M_-;_-@_-"/>
    <numFmt numFmtId="168" formatCode="_(* #,##0_);_(* \(#,##0\);_(* &quot;-&quot;??_);_(@_)"/>
    <numFmt numFmtId="169" formatCode="_-* #,##0_-;\-* #,##0_-;_-* &quot;-&quot;??_-;_-@_-"/>
    <numFmt numFmtId="170" formatCode="0.0%"/>
    <numFmt numFmtId="171" formatCode="_(&quot;$&quot;* #,##0_);_(&quot;$&quot;* \(#,##0\);_(&quot;$&quot;* &quot;-&quot;??_);_(@_)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u/>
      <sz val="10"/>
      <name val="Calibri"/>
      <family val="2"/>
      <scheme val="minor"/>
    </font>
    <font>
      <sz val="16"/>
      <name val="Calibri"/>
      <family val="2"/>
      <scheme val="minor"/>
    </font>
    <font>
      <b/>
      <sz val="20"/>
      <color rgb="FFFFFFFF"/>
      <name val="Calibri"/>
      <family val="2"/>
      <scheme val="minor"/>
    </font>
    <font>
      <b/>
      <sz val="13"/>
      <color rgb="FFFFFFFF"/>
      <name val="Calibri"/>
      <family val="2"/>
      <scheme val="minor"/>
    </font>
    <font>
      <sz val="13"/>
      <name val="Arial"/>
      <family val="2"/>
    </font>
    <font>
      <sz val="13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Arial"/>
      <family val="2"/>
    </font>
    <font>
      <b/>
      <sz val="12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b/>
      <sz val="9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sz val="16"/>
      <color rgb="FFFFFFFF"/>
      <name val="Calibri"/>
      <family val="2"/>
      <scheme val="minor"/>
    </font>
    <font>
      <sz val="10"/>
      <color rgb="FF4B4B4B"/>
      <name val="Arial"/>
      <family val="2"/>
    </font>
    <font>
      <b/>
      <u/>
      <sz val="14"/>
      <color rgb="FFFF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12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0"/>
      <color rgb="FFFF0000"/>
      <name val="Arial"/>
      <family val="2"/>
    </font>
    <font>
      <b/>
      <sz val="22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17375D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1746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thick">
        <color rgb="FFFFFFFF"/>
      </left>
      <right/>
      <top/>
      <bottom/>
      <diagonal/>
    </border>
    <border>
      <left/>
      <right/>
      <top/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7" fillId="0" borderId="0"/>
    <xf numFmtId="166" fontId="7" fillId="0" borderId="0" applyFont="0" applyFill="0" applyBorder="0" applyAlignment="0" applyProtection="0"/>
    <xf numFmtId="0" fontId="9" fillId="0" borderId="0"/>
    <xf numFmtId="167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7" fillId="0" borderId="0"/>
  </cellStyleXfs>
  <cellXfs count="174">
    <xf numFmtId="0" fontId="0" fillId="0" borderId="0" xfId="0"/>
    <xf numFmtId="0" fontId="3" fillId="0" borderId="0" xfId="1" applyFont="1"/>
    <xf numFmtId="0" fontId="1" fillId="0" borderId="0" xfId="1"/>
    <xf numFmtId="0" fontId="2" fillId="0" borderId="0" xfId="1" applyFont="1" applyAlignment="1">
      <alignment horizontal="center" wrapText="1"/>
    </xf>
    <xf numFmtId="4" fontId="1" fillId="0" borderId="0" xfId="1" applyNumberFormat="1"/>
    <xf numFmtId="0" fontId="0" fillId="0" borderId="0" xfId="1" applyFont="1"/>
    <xf numFmtId="0" fontId="2" fillId="0" borderId="0" xfId="1" applyFont="1" applyBorder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10" fillId="0" borderId="0" xfId="6" applyFont="1"/>
    <xf numFmtId="0" fontId="9" fillId="0" borderId="0" xfId="6" applyFill="1"/>
    <xf numFmtId="0" fontId="11" fillId="0" borderId="0" xfId="6" applyFont="1"/>
    <xf numFmtId="0" fontId="12" fillId="0" borderId="0" xfId="6" applyFont="1" applyFill="1"/>
    <xf numFmtId="0" fontId="15" fillId="0" borderId="0" xfId="6" applyFont="1" applyFill="1"/>
    <xf numFmtId="0" fontId="16" fillId="0" borderId="0" xfId="6" applyFont="1" applyFill="1"/>
    <xf numFmtId="165" fontId="17" fillId="3" borderId="3" xfId="9" applyNumberFormat="1" applyFont="1" applyFill="1" applyBorder="1" applyAlignment="1">
      <alignment horizontal="right" wrapText="1" readingOrder="1"/>
    </xf>
    <xf numFmtId="165" fontId="18" fillId="0" borderId="0" xfId="9" applyNumberFormat="1" applyFont="1" applyFill="1"/>
    <xf numFmtId="165" fontId="17" fillId="0" borderId="3" xfId="9" applyNumberFormat="1" applyFont="1" applyBorder="1" applyAlignment="1">
      <alignment horizontal="right" wrapText="1" readingOrder="1"/>
    </xf>
    <xf numFmtId="165" fontId="20" fillId="2" borderId="3" xfId="9" applyNumberFormat="1" applyFont="1" applyFill="1" applyBorder="1" applyAlignment="1">
      <alignment horizontal="center" wrapText="1" readingOrder="1"/>
    </xf>
    <xf numFmtId="0" fontId="21" fillId="0" borderId="0" xfId="6" applyFont="1" applyFill="1"/>
    <xf numFmtId="0" fontId="22" fillId="0" borderId="0" xfId="6" applyFont="1" applyFill="1"/>
    <xf numFmtId="165" fontId="20" fillId="0" borderId="8" xfId="9" applyNumberFormat="1" applyFont="1" applyFill="1" applyBorder="1" applyAlignment="1">
      <alignment horizontal="right" wrapText="1" readingOrder="1"/>
    </xf>
    <xf numFmtId="165" fontId="24" fillId="0" borderId="8" xfId="9" applyNumberFormat="1" applyFont="1" applyBorder="1" applyAlignment="1">
      <alignment horizontal="left" wrapText="1" readingOrder="1"/>
    </xf>
    <xf numFmtId="0" fontId="25" fillId="0" borderId="0" xfId="6" applyFont="1"/>
    <xf numFmtId="3" fontId="25" fillId="0" borderId="0" xfId="6" applyNumberFormat="1" applyFont="1"/>
    <xf numFmtId="3" fontId="20" fillId="4" borderId="10" xfId="6" applyNumberFormat="1" applyFont="1" applyFill="1" applyBorder="1" applyAlignment="1">
      <alignment horizontal="right" wrapText="1" readingOrder="1"/>
    </xf>
    <xf numFmtId="3" fontId="10" fillId="0" borderId="0" xfId="6" applyNumberFormat="1" applyFont="1"/>
    <xf numFmtId="168" fontId="10" fillId="0" borderId="0" xfId="5" applyNumberFormat="1" applyFont="1"/>
    <xf numFmtId="0" fontId="10" fillId="5" borderId="0" xfId="6" applyFont="1" applyFill="1"/>
    <xf numFmtId="0" fontId="9" fillId="5" borderId="0" xfId="6" applyFill="1"/>
    <xf numFmtId="0" fontId="26" fillId="0" borderId="0" xfId="1" applyFont="1" applyFill="1" applyAlignment="1">
      <alignment vertical="center"/>
    </xf>
    <xf numFmtId="0" fontId="26" fillId="0" borderId="0" xfId="1" applyFont="1" applyFill="1"/>
    <xf numFmtId="16" fontId="26" fillId="0" borderId="0" xfId="1" applyNumberFormat="1" applyFont="1" applyFill="1"/>
    <xf numFmtId="43" fontId="1" fillId="0" borderId="0" xfId="11"/>
    <xf numFmtId="0" fontId="27" fillId="0" borderId="0" xfId="1" applyFont="1" applyFill="1" applyBorder="1" applyAlignment="1">
      <alignment vertical="center" wrapText="1"/>
    </xf>
    <xf numFmtId="44" fontId="0" fillId="0" borderId="0" xfId="2" applyNumberFormat="1" applyFont="1"/>
    <xf numFmtId="44" fontId="5" fillId="0" borderId="0" xfId="2" applyNumberFormat="1" applyFont="1"/>
    <xf numFmtId="43" fontId="26" fillId="0" borderId="0" xfId="11" applyFont="1" applyFill="1"/>
    <xf numFmtId="0" fontId="10" fillId="0" borderId="0" xfId="1" applyFont="1" applyFill="1"/>
    <xf numFmtId="0" fontId="10" fillId="0" borderId="0" xfId="1" applyFont="1" applyFill="1" applyAlignment="1"/>
    <xf numFmtId="43" fontId="10" fillId="0" borderId="0" xfId="11" applyFont="1" applyFill="1"/>
    <xf numFmtId="16" fontId="10" fillId="0" borderId="0" xfId="1" applyNumberFormat="1" applyFont="1" applyFill="1"/>
    <xf numFmtId="0" fontId="10" fillId="0" borderId="0" xfId="1" applyFont="1" applyFill="1" applyBorder="1" applyAlignment="1">
      <alignment vertical="center" wrapText="1"/>
    </xf>
    <xf numFmtId="0" fontId="10" fillId="0" borderId="0" xfId="1" applyFont="1" applyFill="1" applyAlignment="1">
      <alignment wrapText="1"/>
    </xf>
    <xf numFmtId="16" fontId="10" fillId="0" borderId="0" xfId="1" applyNumberFormat="1" applyFont="1" applyFill="1" applyAlignment="1"/>
    <xf numFmtId="0" fontId="28" fillId="0" borderId="0" xfId="1" applyFont="1" applyAlignment="1">
      <alignment horizontal="left"/>
    </xf>
    <xf numFmtId="43" fontId="10" fillId="0" borderId="0" xfId="11" applyFont="1" applyFill="1" applyAlignment="1"/>
    <xf numFmtId="169" fontId="10" fillId="0" borderId="0" xfId="11" applyNumberFormat="1" applyFont="1" applyFill="1" applyAlignment="1"/>
    <xf numFmtId="43" fontId="10" fillId="0" borderId="0" xfId="11" applyNumberFormat="1" applyFont="1" applyFill="1" applyAlignment="1"/>
    <xf numFmtId="0" fontId="29" fillId="6" borderId="3" xfId="0" applyFont="1" applyFill="1" applyBorder="1" applyAlignment="1">
      <alignment horizontal="center" wrapText="1" readingOrder="1"/>
    </xf>
    <xf numFmtId="0" fontId="30" fillId="0" borderId="0" xfId="0" applyFont="1" applyAlignment="1">
      <alignment horizontal="center" vertical="center" wrapText="1"/>
    </xf>
    <xf numFmtId="0" fontId="15" fillId="0" borderId="0" xfId="0" applyFont="1" applyFill="1"/>
    <xf numFmtId="0" fontId="17" fillId="7" borderId="5" xfId="0" applyFont="1" applyFill="1" applyBorder="1" applyAlignment="1">
      <alignment horizontal="right" wrapText="1" readingOrder="1"/>
    </xf>
    <xf numFmtId="165" fontId="17" fillId="7" borderId="3" xfId="9" applyNumberFormat="1" applyFont="1" applyFill="1" applyBorder="1" applyAlignment="1">
      <alignment horizontal="right" wrapText="1" readingOrder="1"/>
    </xf>
    <xf numFmtId="170" fontId="7" fillId="0" borderId="0" xfId="10" applyNumberFormat="1" applyFont="1" applyFill="1"/>
    <xf numFmtId="0" fontId="0" fillId="0" borderId="0" xfId="0" applyFill="1"/>
    <xf numFmtId="0" fontId="17" fillId="0" borderId="5" xfId="0" applyFont="1" applyBorder="1" applyAlignment="1">
      <alignment horizontal="right" wrapText="1" readingOrder="1"/>
    </xf>
    <xf numFmtId="0" fontId="17" fillId="0" borderId="5" xfId="0" applyFont="1" applyFill="1" applyBorder="1" applyAlignment="1">
      <alignment horizontal="right" wrapText="1" readingOrder="1"/>
    </xf>
    <xf numFmtId="165" fontId="17" fillId="0" borderId="3" xfId="9" applyNumberFormat="1" applyFont="1" applyFill="1" applyBorder="1" applyAlignment="1">
      <alignment horizontal="left" wrapText="1" readingOrder="1"/>
    </xf>
    <xf numFmtId="165" fontId="17" fillId="0" borderId="0" xfId="9" applyNumberFormat="1" applyFont="1" applyFill="1" applyBorder="1" applyAlignment="1">
      <alignment horizontal="left" wrapText="1" readingOrder="1"/>
    </xf>
    <xf numFmtId="165" fontId="20" fillId="6" borderId="3" xfId="9" applyNumberFormat="1" applyFont="1" applyFill="1" applyBorder="1" applyAlignment="1">
      <alignment horizontal="center" wrapText="1" readingOrder="1"/>
    </xf>
    <xf numFmtId="0" fontId="22" fillId="0" borderId="0" xfId="0" applyFont="1" applyFill="1"/>
    <xf numFmtId="0" fontId="17" fillId="3" borderId="5" xfId="0" applyFont="1" applyFill="1" applyBorder="1" applyAlignment="1">
      <alignment horizontal="right" wrapText="1" readingOrder="1"/>
    </xf>
    <xf numFmtId="0" fontId="20" fillId="0" borderId="6" xfId="0" applyFont="1" applyFill="1" applyBorder="1" applyAlignment="1">
      <alignment horizontal="right" wrapText="1" readingOrder="1"/>
    </xf>
    <xf numFmtId="0" fontId="20" fillId="0" borderId="7" xfId="0" applyFont="1" applyFill="1" applyBorder="1" applyAlignment="1">
      <alignment horizontal="right" wrapText="1" readingOrder="1"/>
    </xf>
    <xf numFmtId="0" fontId="7" fillId="0" borderId="0" xfId="10" applyNumberFormat="1" applyFont="1" applyFill="1"/>
    <xf numFmtId="0" fontId="24" fillId="0" borderId="7" xfId="0" applyFont="1" applyBorder="1" applyAlignment="1">
      <alignment horizontal="left" wrapText="1" readingOrder="1"/>
    </xf>
    <xf numFmtId="16" fontId="10" fillId="0" borderId="0" xfId="11" applyNumberFormat="1" applyFont="1" applyFill="1" applyAlignment="1"/>
    <xf numFmtId="0" fontId="31" fillId="0" borderId="0" xfId="1" applyFont="1" applyFill="1"/>
    <xf numFmtId="168" fontId="10" fillId="0" borderId="0" xfId="6" applyNumberFormat="1" applyFont="1"/>
    <xf numFmtId="0" fontId="6" fillId="0" borderId="0" xfId="1" applyFont="1" applyFill="1" applyBorder="1" applyAlignment="1">
      <alignment vertical="center" wrapText="1"/>
    </xf>
    <xf numFmtId="0" fontId="26" fillId="0" borderId="0" xfId="1" applyFon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165" fontId="22" fillId="0" borderId="0" xfId="0" applyNumberFormat="1" applyFont="1" applyFill="1" applyAlignment="1">
      <alignment wrapText="1"/>
    </xf>
    <xf numFmtId="0" fontId="22" fillId="0" borderId="0" xfId="0" applyFont="1" applyFill="1" applyAlignment="1">
      <alignment wrapText="1"/>
    </xf>
    <xf numFmtId="0" fontId="15" fillId="0" borderId="0" xfId="0" applyFont="1" applyFill="1" applyAlignment="1">
      <alignment wrapText="1"/>
    </xf>
    <xf numFmtId="0" fontId="9" fillId="0" borderId="0" xfId="6" applyFill="1" applyAlignment="1">
      <alignment wrapText="1"/>
    </xf>
    <xf numFmtId="0" fontId="22" fillId="0" borderId="0" xfId="6" applyFont="1" applyFill="1" applyAlignment="1">
      <alignment wrapText="1"/>
    </xf>
    <xf numFmtId="0" fontId="15" fillId="0" borderId="0" xfId="6" applyFont="1" applyFill="1" applyAlignment="1">
      <alignment wrapText="1"/>
    </xf>
    <xf numFmtId="165" fontId="15" fillId="0" borderId="0" xfId="0" applyNumberFormat="1" applyFont="1" applyFill="1" applyAlignment="1">
      <alignment wrapText="1"/>
    </xf>
    <xf numFmtId="169" fontId="15" fillId="0" borderId="0" xfId="11" applyNumberFormat="1" applyFont="1" applyFill="1"/>
    <xf numFmtId="170" fontId="10" fillId="0" borderId="0" xfId="13" applyNumberFormat="1" applyFont="1"/>
    <xf numFmtId="0" fontId="33" fillId="0" borderId="0" xfId="1" applyFont="1"/>
    <xf numFmtId="0" fontId="5" fillId="0" borderId="0" xfId="1" applyFont="1"/>
    <xf numFmtId="165" fontId="8" fillId="0" borderId="0" xfId="2" applyNumberFormat="1" applyFont="1" applyFill="1" applyBorder="1" applyAlignment="1">
      <alignment horizontal="center" vertical="center"/>
    </xf>
    <xf numFmtId="165" fontId="33" fillId="0" borderId="0" xfId="2" applyNumberFormat="1" applyFont="1"/>
    <xf numFmtId="0" fontId="26" fillId="0" borderId="0" xfId="0" applyFont="1" applyFill="1" applyBorder="1" applyAlignment="1">
      <alignment horizontal="center" vertical="center" wrapText="1"/>
    </xf>
    <xf numFmtId="0" fontId="24" fillId="0" borderId="6" xfId="0" applyFont="1" applyBorder="1" applyAlignment="1">
      <alignment horizontal="left" wrapText="1" readingOrder="1"/>
    </xf>
    <xf numFmtId="165" fontId="26" fillId="0" borderId="0" xfId="14" applyNumberFormat="1" applyFont="1" applyFill="1" applyBorder="1" applyAlignment="1">
      <alignment horizontal="center" vertical="center" wrapText="1"/>
    </xf>
    <xf numFmtId="44" fontId="6" fillId="0" borderId="0" xfId="14" applyFont="1" applyFill="1" applyBorder="1" applyAlignment="1">
      <alignment vertical="center" wrapText="1"/>
    </xf>
    <xf numFmtId="165" fontId="26" fillId="0" borderId="0" xfId="2" applyNumberFormat="1" applyFont="1" applyFill="1" applyBorder="1" applyAlignment="1">
      <alignment horizontal="center" vertical="center"/>
    </xf>
    <xf numFmtId="0" fontId="26" fillId="0" borderId="0" xfId="1" applyFont="1" applyFill="1" applyBorder="1" applyAlignment="1">
      <alignment vertical="center" wrapText="1"/>
    </xf>
    <xf numFmtId="0" fontId="26" fillId="0" borderId="11" xfId="1" applyFont="1" applyFill="1" applyBorder="1" applyAlignment="1">
      <alignment horizontal="center" vertical="center"/>
    </xf>
    <xf numFmtId="165" fontId="26" fillId="0" borderId="11" xfId="14" applyNumberFormat="1" applyFont="1" applyFill="1" applyBorder="1" applyAlignment="1">
      <alignment horizontal="center" vertical="center" wrapText="1"/>
    </xf>
    <xf numFmtId="165" fontId="26" fillId="0" borderId="13" xfId="14" applyNumberFormat="1" applyFont="1" applyFill="1" applyBorder="1" applyAlignment="1">
      <alignment horizontal="center" vertical="center" wrapText="1"/>
    </xf>
    <xf numFmtId="165" fontId="26" fillId="0" borderId="11" xfId="2" applyNumberFormat="1" applyFont="1" applyFill="1" applyBorder="1" applyAlignment="1">
      <alignment horizontal="center" vertical="center"/>
    </xf>
    <xf numFmtId="165" fontId="0" fillId="0" borderId="0" xfId="0" applyNumberFormat="1" applyFill="1" applyAlignment="1">
      <alignment wrapText="1"/>
    </xf>
    <xf numFmtId="0" fontId="35" fillId="0" borderId="0" xfId="0" applyFont="1" applyAlignment="1">
      <alignment vertical="center" wrapText="1"/>
    </xf>
    <xf numFmtId="0" fontId="36" fillId="0" borderId="0" xfId="0" applyFont="1" applyAlignment="1"/>
    <xf numFmtId="0" fontId="37" fillId="0" borderId="0" xfId="0" applyFont="1" applyAlignment="1"/>
    <xf numFmtId="0" fontId="37" fillId="0" borderId="0" xfId="0" applyFont="1" applyAlignment="1">
      <alignment horizontal="center"/>
    </xf>
    <xf numFmtId="15" fontId="37" fillId="0" borderId="0" xfId="0" applyNumberFormat="1" applyFont="1" applyAlignment="1">
      <alignment horizontal="center"/>
    </xf>
    <xf numFmtId="0" fontId="37" fillId="0" borderId="0" xfId="0" applyFont="1"/>
    <xf numFmtId="0" fontId="38" fillId="0" borderId="14" xfId="0" applyFont="1" applyBorder="1" applyAlignment="1">
      <alignment horizontal="center" vertical="center"/>
    </xf>
    <xf numFmtId="0" fontId="38" fillId="0" borderId="14" xfId="0" applyFont="1" applyBorder="1" applyAlignment="1">
      <alignment horizontal="center" vertical="center" wrapText="1"/>
    </xf>
    <xf numFmtId="0" fontId="3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9" applyFont="1"/>
    <xf numFmtId="166" fontId="0" fillId="0" borderId="0" xfId="5" applyFont="1"/>
    <xf numFmtId="164" fontId="37" fillId="0" borderId="0" xfId="9" applyFont="1"/>
    <xf numFmtId="166" fontId="37" fillId="0" borderId="0" xfId="5" applyFont="1"/>
    <xf numFmtId="166" fontId="38" fillId="0" borderId="0" xfId="5" applyFont="1" applyAlignment="1">
      <alignment vertical="center"/>
    </xf>
    <xf numFmtId="166" fontId="0" fillId="0" borderId="0" xfId="9" applyNumberFormat="1" applyFont="1"/>
    <xf numFmtId="0" fontId="7" fillId="0" borderId="0" xfId="0" applyFont="1"/>
    <xf numFmtId="0" fontId="37" fillId="0" borderId="0" xfId="0" applyFont="1" applyAlignment="1">
      <alignment wrapText="1"/>
    </xf>
    <xf numFmtId="0" fontId="26" fillId="0" borderId="15" xfId="1" applyFont="1" applyFill="1" applyBorder="1" applyAlignment="1">
      <alignment horizontal="center" vertical="center"/>
    </xf>
    <xf numFmtId="0" fontId="26" fillId="0" borderId="17" xfId="1" applyFont="1" applyFill="1" applyBorder="1" applyAlignment="1">
      <alignment horizontal="center" vertical="center"/>
    </xf>
    <xf numFmtId="0" fontId="26" fillId="0" borderId="18" xfId="1" applyFont="1" applyFill="1" applyBorder="1" applyAlignment="1">
      <alignment horizontal="center" vertical="center"/>
    </xf>
    <xf numFmtId="165" fontId="17" fillId="7" borderId="3" xfId="9" applyNumberFormat="1" applyFont="1" applyFill="1" applyBorder="1" applyAlignment="1">
      <alignment horizontal="left" wrapText="1" readingOrder="1"/>
    </xf>
    <xf numFmtId="165" fontId="20" fillId="6" borderId="3" xfId="9" applyNumberFormat="1" applyFont="1" applyFill="1" applyBorder="1" applyAlignment="1">
      <alignment horizontal="left" wrapText="1" readingOrder="1"/>
    </xf>
    <xf numFmtId="165" fontId="17" fillId="7" borderId="3" xfId="9" quotePrefix="1" applyNumberFormat="1" applyFont="1" applyFill="1" applyBorder="1" applyAlignment="1">
      <alignment horizontal="left" wrapText="1" readingOrder="1"/>
    </xf>
    <xf numFmtId="165" fontId="17" fillId="3" borderId="3" xfId="9" applyNumberFormat="1" applyFont="1" applyFill="1" applyBorder="1" applyAlignment="1">
      <alignment horizontal="left" wrapText="1" readingOrder="1"/>
    </xf>
    <xf numFmtId="165" fontId="17" fillId="0" borderId="3" xfId="9" applyNumberFormat="1" applyFont="1" applyBorder="1" applyAlignment="1">
      <alignment horizontal="left" wrapText="1" readingOrder="1"/>
    </xf>
    <xf numFmtId="165" fontId="20" fillId="2" borderId="3" xfId="9" applyNumberFormat="1" applyFont="1" applyFill="1" applyBorder="1" applyAlignment="1">
      <alignment horizontal="left" wrapText="1" readingOrder="1"/>
    </xf>
    <xf numFmtId="165" fontId="20" fillId="0" borderId="8" xfId="9" applyNumberFormat="1" applyFont="1" applyFill="1" applyBorder="1" applyAlignment="1">
      <alignment horizontal="left" wrapText="1" readingOrder="1"/>
    </xf>
    <xf numFmtId="165" fontId="17" fillId="0" borderId="0" xfId="9" applyNumberFormat="1" applyFont="1" applyFill="1" applyBorder="1" applyAlignment="1">
      <alignment wrapText="1" readingOrder="1"/>
    </xf>
    <xf numFmtId="165" fontId="17" fillId="7" borderId="3" xfId="9" applyNumberFormat="1" applyFont="1" applyFill="1" applyBorder="1" applyAlignment="1">
      <alignment wrapText="1" readingOrder="1"/>
    </xf>
    <xf numFmtId="165" fontId="20" fillId="6" borderId="3" xfId="9" applyNumberFormat="1" applyFont="1" applyFill="1" applyBorder="1" applyAlignment="1">
      <alignment wrapText="1" readingOrder="1"/>
    </xf>
    <xf numFmtId="165" fontId="34" fillId="7" borderId="3" xfId="9" applyNumberFormat="1" applyFont="1" applyFill="1" applyBorder="1" applyAlignment="1">
      <alignment wrapText="1" readingOrder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12" xfId="1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/>
    <xf numFmtId="0" fontId="26" fillId="0" borderId="17" xfId="1" applyFont="1" applyFill="1" applyBorder="1" applyAlignment="1">
      <alignment vertical="center"/>
    </xf>
    <xf numFmtId="171" fontId="26" fillId="0" borderId="11" xfId="14" applyNumberFormat="1" applyFont="1" applyFill="1" applyBorder="1" applyAlignment="1">
      <alignment horizontal="center" vertical="center" wrapText="1"/>
    </xf>
    <xf numFmtId="44" fontId="2" fillId="0" borderId="0" xfId="2" applyNumberFormat="1" applyFont="1"/>
    <xf numFmtId="43" fontId="0" fillId="0" borderId="0" xfId="9" applyNumberFormat="1" applyFont="1"/>
    <xf numFmtId="0" fontId="7" fillId="0" borderId="0" xfId="12" applyFont="1" applyBorder="1"/>
    <xf numFmtId="4" fontId="0" fillId="0" borderId="0" xfId="9" applyNumberFormat="1" applyFont="1"/>
    <xf numFmtId="0" fontId="38" fillId="0" borderId="20" xfId="0" applyFont="1" applyBorder="1" applyAlignment="1">
      <alignment horizontal="center" vertical="center"/>
    </xf>
    <xf numFmtId="0" fontId="7" fillId="0" borderId="0" xfId="12" applyFont="1" applyBorder="1" applyAlignment="1">
      <alignment horizontal="center"/>
    </xf>
    <xf numFmtId="0" fontId="37" fillId="0" borderId="0" xfId="1" applyFont="1" applyFill="1" applyBorder="1" applyAlignment="1">
      <alignment vertical="center" wrapText="1"/>
    </xf>
    <xf numFmtId="0" fontId="40" fillId="0" borderId="0" xfId="1" applyFont="1" applyFill="1" applyBorder="1" applyAlignment="1">
      <alignment vertical="center" wrapText="1"/>
    </xf>
    <xf numFmtId="0" fontId="4" fillId="0" borderId="0" xfId="1" applyFont="1" applyAlignment="1">
      <alignment horizontal="center"/>
    </xf>
    <xf numFmtId="17" fontId="39" fillId="0" borderId="0" xfId="1" quotePrefix="1" applyNumberFormat="1" applyFont="1" applyAlignment="1">
      <alignment horizontal="center"/>
    </xf>
    <xf numFmtId="0" fontId="37" fillId="0" borderId="0" xfId="1" applyFont="1" applyFill="1" applyBorder="1" applyAlignment="1">
      <alignment horizontal="center" vertical="center" wrapText="1"/>
    </xf>
    <xf numFmtId="0" fontId="10" fillId="0" borderId="16" xfId="1" applyFont="1" applyFill="1" applyBorder="1" applyAlignment="1">
      <alignment horizontal="center" vertical="center" wrapText="1"/>
    </xf>
    <xf numFmtId="0" fontId="10" fillId="0" borderId="19" xfId="1" applyFont="1" applyFill="1" applyBorder="1" applyAlignment="1">
      <alignment horizontal="center" vertical="center" wrapText="1"/>
    </xf>
    <xf numFmtId="0" fontId="32" fillId="0" borderId="0" xfId="6" applyFont="1" applyAlignment="1">
      <alignment horizontal="center" wrapText="1"/>
    </xf>
    <xf numFmtId="0" fontId="10" fillId="0" borderId="0" xfId="6" applyFont="1" applyAlignment="1">
      <alignment horizontal="center"/>
    </xf>
    <xf numFmtId="0" fontId="13" fillId="6" borderId="3" xfId="0" applyFont="1" applyFill="1" applyBorder="1" applyAlignment="1">
      <alignment horizontal="center" wrapText="1" readingOrder="1"/>
    </xf>
    <xf numFmtId="0" fontId="13" fillId="6" borderId="4" xfId="0" applyFont="1" applyFill="1" applyBorder="1" applyAlignment="1">
      <alignment horizontal="center" wrapText="1" readingOrder="1"/>
    </xf>
    <xf numFmtId="0" fontId="29" fillId="6" borderId="1" xfId="0" applyFont="1" applyFill="1" applyBorder="1" applyAlignment="1">
      <alignment horizontal="center" vertical="center" wrapText="1" readingOrder="1"/>
    </xf>
    <xf numFmtId="0" fontId="29" fillId="6" borderId="0" xfId="0" applyFont="1" applyFill="1" applyBorder="1" applyAlignment="1">
      <alignment horizontal="center" vertical="center" wrapText="1" readingOrder="1"/>
    </xf>
    <xf numFmtId="0" fontId="19" fillId="6" borderId="3" xfId="0" applyFont="1" applyFill="1" applyBorder="1" applyAlignment="1">
      <alignment horizontal="right" wrapText="1" readingOrder="1"/>
    </xf>
    <xf numFmtId="0" fontId="19" fillId="6" borderId="4" xfId="0" applyFont="1" applyFill="1" applyBorder="1" applyAlignment="1">
      <alignment horizontal="right" wrapText="1" readingOrder="1"/>
    </xf>
    <xf numFmtId="0" fontId="19" fillId="2" borderId="3" xfId="0" applyFont="1" applyFill="1" applyBorder="1" applyAlignment="1">
      <alignment horizontal="right" wrapText="1" readingOrder="1"/>
    </xf>
    <xf numFmtId="0" fontId="19" fillId="2" borderId="4" xfId="0" applyFont="1" applyFill="1" applyBorder="1" applyAlignment="1">
      <alignment horizontal="right" wrapText="1" readingOrder="1"/>
    </xf>
    <xf numFmtId="0" fontId="14" fillId="6" borderId="3" xfId="0" applyFont="1" applyFill="1" applyBorder="1" applyAlignment="1">
      <alignment horizontal="right" wrapText="1" readingOrder="1"/>
    </xf>
    <xf numFmtId="0" fontId="14" fillId="6" borderId="5" xfId="0" applyFont="1" applyFill="1" applyBorder="1" applyAlignment="1">
      <alignment horizontal="right" wrapText="1" readingOrder="1"/>
    </xf>
    <xf numFmtId="0" fontId="23" fillId="0" borderId="4" xfId="0" applyFont="1" applyBorder="1" applyAlignment="1">
      <alignment horizontal="left" wrapText="1" readingOrder="1"/>
    </xf>
    <xf numFmtId="0" fontId="23" fillId="0" borderId="5" xfId="0" applyFont="1" applyBorder="1" applyAlignment="1">
      <alignment horizontal="left" wrapText="1" readingOrder="1"/>
    </xf>
    <xf numFmtId="0" fontId="14" fillId="6" borderId="3" xfId="0" applyFont="1" applyFill="1" applyBorder="1" applyAlignment="1">
      <alignment horizontal="center" wrapText="1" readingOrder="1"/>
    </xf>
    <xf numFmtId="0" fontId="14" fillId="6" borderId="4" xfId="0" applyFont="1" applyFill="1" applyBorder="1" applyAlignment="1">
      <alignment horizontal="center" wrapText="1" readingOrder="1"/>
    </xf>
    <xf numFmtId="0" fontId="20" fillId="6" borderId="3" xfId="0" applyFont="1" applyFill="1" applyBorder="1" applyAlignment="1">
      <alignment horizontal="center" wrapText="1" readingOrder="1"/>
    </xf>
    <xf numFmtId="0" fontId="20" fillId="6" borderId="4" xfId="0" applyFont="1" applyFill="1" applyBorder="1" applyAlignment="1">
      <alignment horizontal="center" wrapText="1" readingOrder="1"/>
    </xf>
    <xf numFmtId="0" fontId="23" fillId="0" borderId="4" xfId="6" applyFont="1" applyBorder="1" applyAlignment="1">
      <alignment horizontal="left" wrapText="1" readingOrder="1"/>
    </xf>
    <xf numFmtId="0" fontId="23" fillId="0" borderId="5" xfId="6" applyFont="1" applyBorder="1" applyAlignment="1">
      <alignment horizontal="left" wrapText="1" readingOrder="1"/>
    </xf>
    <xf numFmtId="0" fontId="20" fillId="4" borderId="2" xfId="6" applyFont="1" applyFill="1" applyBorder="1" applyAlignment="1">
      <alignment horizontal="right" wrapText="1" readingOrder="1"/>
    </xf>
    <xf numFmtId="0" fontId="20" fillId="4" borderId="9" xfId="6" applyFont="1" applyFill="1" applyBorder="1" applyAlignment="1">
      <alignment horizontal="right" wrapText="1" readingOrder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37" fillId="0" borderId="0" xfId="0" applyFont="1" applyAlignment="1">
      <alignment horizontal="center"/>
    </xf>
    <xf numFmtId="165" fontId="41" fillId="0" borderId="3" xfId="9" applyNumberFormat="1" applyFont="1" applyFill="1" applyBorder="1" applyAlignment="1">
      <alignment horizontal="left" wrapText="1" readingOrder="1"/>
    </xf>
  </cellXfs>
  <cellStyles count="18">
    <cellStyle name="Millares" xfId="11" builtinId="3"/>
    <cellStyle name="Millares 13" xfId="5"/>
    <cellStyle name="Millares 2" xfId="3"/>
    <cellStyle name="Millares 3" xfId="7"/>
    <cellStyle name="Moneda" xfId="14" builtinId="4"/>
    <cellStyle name="Moneda 13" xfId="2"/>
    <cellStyle name="Moneda 2" xfId="8"/>
    <cellStyle name="Moneda 3" xfId="9"/>
    <cellStyle name="Normal" xfId="0" builtinId="0"/>
    <cellStyle name="Normal 138" xfId="16"/>
    <cellStyle name="Normal 19" xfId="1"/>
    <cellStyle name="Normal 2" xfId="6"/>
    <cellStyle name="Normal 2 2 4" xfId="12"/>
    <cellStyle name="Normal 2 3" xfId="4"/>
    <cellStyle name="Normal 4" xfId="17"/>
    <cellStyle name="Normal 40" xfId="15"/>
    <cellStyle name="Porcentaje" xfId="13" builtinId="5"/>
    <cellStyle name="Porcentaje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jimenez/Desktop/Respaldo%20para%20compu%20nueva/Escritorio/Proyecto%20Presupuestal%202018/Proyecto%202018%20V4%20Modif.%20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chivos\SIAPA\INFORME%20%20TRIMESTRALES%20%20DE%20ACTIVIDADES%20%20COMITE\PAC%202019%20%20AVANC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órico 2016"/>
      <sheetName val="Estatus IVA x Recuperar"/>
      <sheetName val="Deuda Publica"/>
      <sheetName val="Saneamiento"/>
      <sheetName val="Proyección CFE"/>
      <sheetName val="C.N.A."/>
      <sheetName val="Honorarios"/>
      <sheetName val="Químicos"/>
      <sheetName val="Inversion"/>
      <sheetName val="Derechos Espectro radioeléctric"/>
      <sheetName val="Contraprestacion Toluquilla"/>
      <sheetName val="Gasolinas"/>
      <sheetName val="Comunicación"/>
      <sheetName val="ADEFAS"/>
      <sheetName val="Ingresos Comerciales"/>
      <sheetName val="Proyección Ingresos Trim.final"/>
      <sheetName val="Proyección Egresos Final"/>
      <sheetName val="Carga total"/>
      <sheetName val="Resumen 2017 Egresos"/>
      <sheetName val="Proyecto 2018"/>
      <sheetName val="Comparativo de Cierre"/>
      <sheetName val="COG (Capítulo)"/>
      <sheetName val="COG (Capítulo y Concepto)"/>
      <sheetName val="COG (Capítulo y Part.Genérica)"/>
      <sheetName val="COG (Capítulo y Part.Especific)"/>
      <sheetName val="CTG"/>
      <sheetName val="COG (Cap. y Concepto) Rec. Prop"/>
      <sheetName val="COG (Cap. y Concepto Rec.Fed.)"/>
      <sheetName val="Resumenes Gral."/>
      <sheetName val="Hoja2"/>
      <sheetName val="Comparativo Nómin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65">
          <cell r="D265">
            <v>4.8899999999999999E-2</v>
          </cell>
        </row>
        <row r="268">
          <cell r="D268">
            <v>0.16619999999999999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C 2019 Autorizado J.G. Dic18"/>
      <sheetName val="Avance PAC 2019"/>
      <sheetName val="Hoja2"/>
      <sheetName val="Presup. al 27.08.2019 Ruben"/>
      <sheetName val="CORTE 27 AGO 19"/>
      <sheetName val="ok"/>
      <sheetName val="Comparativo presupuesta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1"/>
  <sheetViews>
    <sheetView showGridLines="0" zoomScale="120" zoomScaleNormal="120" workbookViewId="0">
      <pane xSplit="3" ySplit="3" topLeftCell="E4" activePane="bottomRight" state="frozen"/>
      <selection pane="topRight" activeCell="D1" sqref="D1"/>
      <selection pane="bottomLeft" activeCell="A4" sqref="A4"/>
      <selection pane="bottomRight" activeCell="B1" sqref="B1:J1"/>
    </sheetView>
  </sheetViews>
  <sheetFormatPr baseColWidth="10" defaultColWidth="11.42578125" defaultRowHeight="15" x14ac:dyDescent="0.25"/>
  <cols>
    <col min="1" max="1" width="11.42578125" style="2"/>
    <col min="2" max="2" width="9.7109375" style="2" customWidth="1"/>
    <col min="3" max="3" width="12.5703125" style="2" customWidth="1"/>
    <col min="4" max="4" width="37.28515625" style="2" customWidth="1"/>
    <col min="5" max="5" width="19.42578125" style="2" customWidth="1"/>
    <col min="6" max="7" width="16.85546875" style="2" bestFit="1" customWidth="1"/>
    <col min="8" max="8" width="16.42578125" style="2" customWidth="1"/>
    <col min="9" max="9" width="20.7109375" style="2" customWidth="1"/>
    <col min="10" max="10" width="15.7109375" style="2" customWidth="1"/>
    <col min="11" max="11" width="16.85546875" style="2" bestFit="1" customWidth="1"/>
    <col min="12" max="12" width="9.7109375" style="2" customWidth="1"/>
    <col min="13" max="13" width="12.140625" style="2" bestFit="1" customWidth="1"/>
    <col min="14" max="14" width="1.85546875" style="2" bestFit="1" customWidth="1"/>
    <col min="15" max="15" width="18.5703125" style="2" customWidth="1"/>
    <col min="16" max="16" width="5.140625" customWidth="1"/>
    <col min="17" max="17" width="10" style="2" bestFit="1" customWidth="1"/>
    <col min="18" max="18" width="10.85546875" style="2" bestFit="1" customWidth="1"/>
    <col min="19" max="19" width="6.7109375" style="2" bestFit="1" customWidth="1"/>
    <col min="20" max="20" width="5.7109375" style="2" customWidth="1"/>
    <col min="21" max="21" width="13.42578125" style="2" bestFit="1" customWidth="1"/>
    <col min="22" max="22" width="13.7109375" style="32" bestFit="1" customWidth="1"/>
    <col min="23" max="23" width="3" style="32" customWidth="1"/>
    <col min="24" max="24" width="56.140625" style="2" bestFit="1" customWidth="1"/>
    <col min="25" max="25" width="33.28515625" style="2" bestFit="1" customWidth="1"/>
    <col min="26" max="26" width="12.42578125" style="2" bestFit="1" customWidth="1"/>
    <col min="27" max="16384" width="11.42578125" style="2"/>
  </cols>
  <sheetData>
    <row r="1" spans="1:30" ht="36" x14ac:dyDescent="0.55000000000000004">
      <c r="A1" s="1"/>
      <c r="B1" s="143" t="s">
        <v>52</v>
      </c>
      <c r="C1" s="143"/>
      <c r="D1" s="143"/>
      <c r="E1" s="143"/>
      <c r="F1" s="143"/>
      <c r="G1" s="143"/>
      <c r="H1" s="143"/>
      <c r="I1" s="143"/>
      <c r="J1" s="143"/>
    </row>
    <row r="2" spans="1:30" ht="15.75" x14ac:dyDescent="0.25">
      <c r="B2" s="144" t="s">
        <v>192</v>
      </c>
      <c r="C2" s="144"/>
      <c r="D2" s="144"/>
      <c r="E2" s="144"/>
      <c r="F2" s="144"/>
      <c r="G2" s="144"/>
      <c r="H2" s="144"/>
      <c r="I2" s="144"/>
      <c r="J2" s="144"/>
    </row>
    <row r="3" spans="1:30" ht="33" x14ac:dyDescent="0.45">
      <c r="A3" s="3" t="s">
        <v>51</v>
      </c>
      <c r="B3" s="6" t="s">
        <v>46</v>
      </c>
      <c r="C3" s="6" t="s">
        <v>47</v>
      </c>
      <c r="D3" s="7" t="s">
        <v>48</v>
      </c>
      <c r="E3" s="6" t="s">
        <v>43</v>
      </c>
      <c r="F3" s="7" t="s">
        <v>0</v>
      </c>
      <c r="G3" s="7" t="s">
        <v>1</v>
      </c>
      <c r="H3" s="6" t="s">
        <v>44</v>
      </c>
      <c r="I3" s="7" t="s">
        <v>2</v>
      </c>
      <c r="J3" s="6" t="s">
        <v>3</v>
      </c>
      <c r="Q3" s="44"/>
      <c r="R3" s="44"/>
      <c r="S3" s="5"/>
      <c r="T3" s="5"/>
      <c r="U3" s="5"/>
      <c r="X3" s="5"/>
    </row>
    <row r="4" spans="1:30" s="30" customFormat="1" ht="34.15" customHeight="1" x14ac:dyDescent="0.25">
      <c r="A4" s="130">
        <v>3000</v>
      </c>
      <c r="B4" s="116" t="str">
        <f t="shared" ref="B4:B7" si="0">MID(C4,2,4)</f>
        <v>3981</v>
      </c>
      <c r="C4" s="70" t="s">
        <v>193</v>
      </c>
      <c r="D4" s="85" t="s">
        <v>194</v>
      </c>
      <c r="E4" s="87">
        <v>25577044.73</v>
      </c>
      <c r="F4" s="89">
        <v>1650000</v>
      </c>
      <c r="G4" s="89"/>
      <c r="H4" s="87">
        <f t="shared" ref="H4:H6" si="1">+E4+F4-G4</f>
        <v>27227044.73</v>
      </c>
      <c r="I4" s="146" t="s">
        <v>190</v>
      </c>
      <c r="J4" s="146" t="s">
        <v>189</v>
      </c>
      <c r="K4" s="141" t="s">
        <v>204</v>
      </c>
      <c r="L4" s="41"/>
      <c r="M4" s="41"/>
      <c r="N4" s="42"/>
      <c r="O4" s="69"/>
      <c r="Q4" s="43"/>
      <c r="R4" s="43"/>
      <c r="S4" s="66"/>
      <c r="T4" s="45"/>
      <c r="U4" s="45"/>
      <c r="V4" s="39"/>
      <c r="W4" s="39"/>
      <c r="X4" s="37"/>
      <c r="Y4" s="37"/>
      <c r="Z4" s="40"/>
    </row>
    <row r="5" spans="1:30" s="30" customFormat="1" ht="25.9" customHeight="1" x14ac:dyDescent="0.25">
      <c r="A5" s="130">
        <v>3000</v>
      </c>
      <c r="B5" s="117" t="str">
        <f t="shared" si="0"/>
        <v>3381</v>
      </c>
      <c r="C5" s="91" t="s">
        <v>187</v>
      </c>
      <c r="D5" s="129" t="s">
        <v>188</v>
      </c>
      <c r="E5" s="92">
        <v>28200000</v>
      </c>
      <c r="F5" s="94"/>
      <c r="G5" s="94">
        <v>1650000</v>
      </c>
      <c r="H5" s="93">
        <f t="shared" si="1"/>
        <v>26550000</v>
      </c>
      <c r="I5" s="147"/>
      <c r="J5" s="147"/>
      <c r="K5" s="33"/>
      <c r="L5" s="41"/>
      <c r="M5" s="41"/>
      <c r="N5" s="42"/>
      <c r="O5" s="69"/>
      <c r="Q5" s="43"/>
      <c r="R5" s="43"/>
      <c r="S5" s="66"/>
      <c r="T5" s="45"/>
      <c r="U5" s="45"/>
      <c r="V5" s="39"/>
      <c r="W5" s="39"/>
      <c r="X5" s="37"/>
      <c r="Y5" s="37"/>
      <c r="Z5" s="40"/>
    </row>
    <row r="6" spans="1:30" s="30" customFormat="1" ht="25.9" customHeight="1" x14ac:dyDescent="0.25">
      <c r="A6" s="133">
        <v>3000</v>
      </c>
      <c r="B6" s="115" t="str">
        <f t="shared" si="0"/>
        <v>3321</v>
      </c>
      <c r="C6" s="70" t="s">
        <v>184</v>
      </c>
      <c r="D6" s="85" t="s">
        <v>195</v>
      </c>
      <c r="E6" s="87">
        <v>135000</v>
      </c>
      <c r="F6" s="89">
        <v>9000</v>
      </c>
      <c r="G6" s="89"/>
      <c r="H6" s="87">
        <f t="shared" si="1"/>
        <v>144000</v>
      </c>
      <c r="I6" s="146" t="s">
        <v>191</v>
      </c>
      <c r="J6" s="146" t="s">
        <v>183</v>
      </c>
      <c r="K6" s="141" t="s">
        <v>200</v>
      </c>
      <c r="L6" s="145" t="s">
        <v>201</v>
      </c>
      <c r="M6" s="145"/>
      <c r="N6" s="145"/>
      <c r="O6" s="145"/>
      <c r="Q6" s="43"/>
      <c r="R6" s="43"/>
      <c r="S6" s="66"/>
      <c r="T6" s="45"/>
      <c r="U6" s="45"/>
      <c r="V6" s="39"/>
      <c r="W6" s="39"/>
      <c r="X6" s="37"/>
      <c r="Y6" s="37"/>
      <c r="Z6" s="40"/>
    </row>
    <row r="7" spans="1:30" s="30" customFormat="1" ht="25.9" customHeight="1" x14ac:dyDescent="0.25">
      <c r="A7" s="130">
        <v>3000</v>
      </c>
      <c r="B7" s="117" t="str">
        <f t="shared" si="0"/>
        <v>3572</v>
      </c>
      <c r="C7" s="91" t="s">
        <v>185</v>
      </c>
      <c r="D7" s="129" t="s">
        <v>196</v>
      </c>
      <c r="E7" s="134">
        <v>43665800</v>
      </c>
      <c r="F7" s="94"/>
      <c r="G7" s="94">
        <v>9000</v>
      </c>
      <c r="H7" s="93">
        <f t="shared" ref="H7" si="2">+E7+F7-G7</f>
        <v>43656800</v>
      </c>
      <c r="I7" s="147"/>
      <c r="J7" s="147"/>
      <c r="K7" s="141" t="s">
        <v>202</v>
      </c>
      <c r="L7" s="142" t="s">
        <v>203</v>
      </c>
      <c r="M7" s="41"/>
      <c r="N7" s="42"/>
      <c r="O7" s="69"/>
      <c r="Q7" s="43"/>
      <c r="R7" s="43"/>
      <c r="S7" s="66"/>
      <c r="T7" s="45"/>
      <c r="U7" s="45"/>
      <c r="V7" s="39"/>
      <c r="W7" s="39"/>
      <c r="X7" s="37"/>
      <c r="Y7" s="37"/>
      <c r="Z7" s="40"/>
    </row>
    <row r="8" spans="1:30" s="30" customFormat="1" ht="25.9" customHeight="1" x14ac:dyDescent="0.25">
      <c r="A8" s="29"/>
      <c r="B8" s="70"/>
      <c r="C8" s="70"/>
      <c r="D8" s="85"/>
      <c r="E8" s="87"/>
      <c r="F8" s="83"/>
      <c r="G8" s="83"/>
      <c r="H8" s="89"/>
      <c r="I8" s="2"/>
      <c r="J8" s="90"/>
      <c r="K8" s="33"/>
      <c r="L8" s="41"/>
      <c r="M8" s="41"/>
      <c r="N8" s="42"/>
      <c r="O8" s="88"/>
      <c r="Q8" s="43"/>
      <c r="R8" s="43"/>
      <c r="S8" s="66"/>
      <c r="T8" s="45"/>
      <c r="U8" s="45"/>
      <c r="V8" s="39"/>
      <c r="W8" s="39"/>
      <c r="X8" s="37"/>
      <c r="Y8" s="37"/>
      <c r="Z8" s="40"/>
    </row>
    <row r="9" spans="1:30" ht="15.75" x14ac:dyDescent="0.25">
      <c r="D9" s="81" t="s">
        <v>4</v>
      </c>
      <c r="E9" s="84"/>
      <c r="F9" s="84">
        <f>SUM(F4:F7)</f>
        <v>1659000</v>
      </c>
      <c r="G9" s="84">
        <f>SUM(G4:G7)</f>
        <v>1659000</v>
      </c>
      <c r="H9" s="84"/>
      <c r="K9" s="4"/>
      <c r="L9" s="41"/>
      <c r="M9" s="41"/>
      <c r="N9" s="37"/>
      <c r="O9" s="41"/>
      <c r="P9" s="30"/>
      <c r="Q9" s="43"/>
      <c r="R9" s="38"/>
      <c r="S9" s="47"/>
      <c r="T9" s="46"/>
      <c r="U9" s="43"/>
      <c r="V9" s="36"/>
      <c r="W9" s="36"/>
      <c r="Y9" s="30"/>
      <c r="Z9" s="31"/>
      <c r="AD9" s="30"/>
    </row>
    <row r="10" spans="1:30" ht="18.75" x14ac:dyDescent="0.3">
      <c r="F10" s="34"/>
      <c r="G10" s="135">
        <f>+F9-G9</f>
        <v>0</v>
      </c>
      <c r="H10" s="35"/>
      <c r="K10" s="4"/>
      <c r="L10" s="41"/>
      <c r="M10" s="41"/>
      <c r="N10" s="37"/>
      <c r="O10" s="41"/>
      <c r="P10" s="67"/>
      <c r="Q10" s="43"/>
      <c r="R10" s="38"/>
      <c r="S10" s="47"/>
      <c r="T10" s="46"/>
      <c r="U10" s="43"/>
      <c r="V10" s="36"/>
      <c r="W10" s="36"/>
      <c r="Y10" s="30"/>
      <c r="Z10" s="31"/>
      <c r="AD10" s="30"/>
    </row>
    <row r="11" spans="1:30" x14ac:dyDescent="0.25">
      <c r="D11" s="82"/>
      <c r="K11" s="4"/>
      <c r="L11" s="41"/>
      <c r="M11" s="41"/>
      <c r="N11" s="37"/>
      <c r="O11" s="41"/>
      <c r="P11" s="30"/>
      <c r="Q11" s="43"/>
      <c r="R11" s="38"/>
      <c r="S11" s="47"/>
      <c r="T11" s="46"/>
      <c r="U11" s="43"/>
      <c r="V11" s="36"/>
      <c r="W11" s="36"/>
      <c r="Y11" s="30"/>
      <c r="Z11" s="31"/>
      <c r="AD11" s="30"/>
    </row>
  </sheetData>
  <mergeCells count="7">
    <mergeCell ref="B1:J1"/>
    <mergeCell ref="B2:J2"/>
    <mergeCell ref="L6:O6"/>
    <mergeCell ref="J6:J7"/>
    <mergeCell ref="I4:I5"/>
    <mergeCell ref="J4:J5"/>
    <mergeCell ref="I6:I7"/>
  </mergeCells>
  <printOptions horizontalCentered="1"/>
  <pageMargins left="0.31496062992125984" right="0.31496062992125984" top="0.74803149606299213" bottom="0.74803149606299213" header="0.31496062992125984" footer="0.31496062992125984"/>
  <pageSetup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1:K70"/>
  <sheetViews>
    <sheetView showGridLines="0" topLeftCell="A33" zoomScale="80" zoomScaleNormal="80" workbookViewId="0">
      <selection activeCell="D42" sqref="D42"/>
    </sheetView>
  </sheetViews>
  <sheetFormatPr baseColWidth="10" defaultColWidth="11.42578125" defaultRowHeight="12.75" x14ac:dyDescent="0.2"/>
  <cols>
    <col min="1" max="1" width="8.28515625" style="8" customWidth="1"/>
    <col min="2" max="2" width="57.42578125" style="8" customWidth="1"/>
    <col min="3" max="3" width="0.7109375" style="9" customWidth="1"/>
    <col min="4" max="4" width="20.7109375" style="8" customWidth="1"/>
    <col min="5" max="5" width="0.7109375" style="9" customWidth="1"/>
    <col min="6" max="6" width="18.5703125" style="9" bestFit="1" customWidth="1"/>
    <col min="7" max="7" width="0.7109375" style="9" customWidth="1"/>
    <col min="8" max="8" width="20.42578125" style="8" bestFit="1" customWidth="1"/>
    <col min="9" max="9" width="56.140625" style="9" customWidth="1"/>
    <col min="10" max="10" width="15" style="9" bestFit="1" customWidth="1"/>
    <col min="11" max="11" width="21" style="9" bestFit="1" customWidth="1"/>
    <col min="12" max="16384" width="11.42578125" style="9"/>
  </cols>
  <sheetData>
    <row r="1" spans="1:9" x14ac:dyDescent="0.2">
      <c r="A1" s="149"/>
      <c r="B1" s="149"/>
      <c r="C1" s="149"/>
      <c r="D1" s="149"/>
      <c r="H1" s="9"/>
    </row>
    <row r="2" spans="1:9" ht="55.9" customHeight="1" x14ac:dyDescent="0.4">
      <c r="A2" s="148" t="s">
        <v>5</v>
      </c>
      <c r="B2" s="148"/>
      <c r="C2" s="148"/>
      <c r="D2" s="148"/>
      <c r="E2" s="148"/>
      <c r="F2" s="148"/>
      <c r="G2" s="148"/>
      <c r="H2" s="148"/>
    </row>
    <row r="3" spans="1:9" ht="5.25" customHeight="1" x14ac:dyDescent="0.2">
      <c r="A3" s="149"/>
      <c r="B3" s="149"/>
      <c r="D3" s="9"/>
      <c r="H3" s="9"/>
    </row>
    <row r="4" spans="1:9" ht="13.9" hidden="1" customHeight="1" x14ac:dyDescent="0.2">
      <c r="B4" s="10"/>
    </row>
    <row r="5" spans="1:9" s="11" customFormat="1" ht="15" customHeight="1" x14ac:dyDescent="0.35">
      <c r="A5" s="152"/>
      <c r="B5" s="153"/>
      <c r="C5" s="153"/>
      <c r="D5" s="153"/>
      <c r="E5" s="153"/>
      <c r="F5" s="153"/>
      <c r="G5" s="153"/>
      <c r="H5" s="153"/>
      <c r="I5" s="9"/>
    </row>
    <row r="6" spans="1:9" s="11" customFormat="1" ht="15" customHeight="1" thickBot="1" x14ac:dyDescent="0.4">
      <c r="A6" s="152"/>
      <c r="B6" s="153"/>
      <c r="C6" s="153"/>
      <c r="D6" s="153"/>
      <c r="E6" s="153"/>
      <c r="F6" s="153"/>
      <c r="G6" s="153"/>
      <c r="H6" s="153"/>
      <c r="I6" s="9"/>
    </row>
    <row r="7" spans="1:9" s="50" customFormat="1" ht="44.25" thickTop="1" thickBot="1" x14ac:dyDescent="0.45">
      <c r="A7" s="150" t="s">
        <v>6</v>
      </c>
      <c r="B7" s="151"/>
      <c r="C7" s="49"/>
      <c r="D7" s="48" t="s">
        <v>35</v>
      </c>
      <c r="E7" s="49"/>
      <c r="F7" s="48" t="s">
        <v>37</v>
      </c>
      <c r="G7" s="49"/>
      <c r="H7" s="48" t="s">
        <v>36</v>
      </c>
    </row>
    <row r="8" spans="1:9" s="54" customFormat="1" ht="20.25" thickTop="1" thickBot="1" x14ac:dyDescent="0.35">
      <c r="A8" s="51"/>
      <c r="B8" s="51" t="s">
        <v>7</v>
      </c>
      <c r="C8" s="53"/>
      <c r="D8" s="52">
        <v>3632744420</v>
      </c>
      <c r="E8" s="53"/>
      <c r="F8" s="118">
        <v>0</v>
      </c>
      <c r="G8" s="53"/>
      <c r="H8" s="52">
        <f>+D8+F8</f>
        <v>3632744420</v>
      </c>
      <c r="I8" s="71"/>
    </row>
    <row r="9" spans="1:9" s="54" customFormat="1" ht="20.25" thickTop="1" thickBot="1" x14ac:dyDescent="0.35">
      <c r="A9" s="56"/>
      <c r="B9" s="56" t="s">
        <v>8</v>
      </c>
      <c r="C9" s="53"/>
      <c r="D9" s="57">
        <v>73012400</v>
      </c>
      <c r="E9" s="53"/>
      <c r="F9" s="58">
        <v>0</v>
      </c>
      <c r="G9" s="53"/>
      <c r="H9" s="58">
        <f t="shared" ref="H9:H18" si="0">+D9+F9</f>
        <v>73012400</v>
      </c>
      <c r="I9" s="71"/>
    </row>
    <row r="10" spans="1:9" s="54" customFormat="1" ht="20.25" thickTop="1" thickBot="1" x14ac:dyDescent="0.35">
      <c r="A10" s="51"/>
      <c r="B10" s="51" t="s">
        <v>9</v>
      </c>
      <c r="C10" s="53"/>
      <c r="D10" s="52">
        <v>33002690</v>
      </c>
      <c r="E10" s="53"/>
      <c r="F10" s="118">
        <v>0</v>
      </c>
      <c r="G10" s="53"/>
      <c r="H10" s="52">
        <f t="shared" si="0"/>
        <v>33002690</v>
      </c>
      <c r="I10" s="71"/>
    </row>
    <row r="11" spans="1:9" s="54" customFormat="1" ht="20.25" thickTop="1" thickBot="1" x14ac:dyDescent="0.35">
      <c r="A11" s="56"/>
      <c r="B11" s="56" t="s">
        <v>10</v>
      </c>
      <c r="C11" s="53"/>
      <c r="D11" s="57">
        <v>478565329</v>
      </c>
      <c r="E11" s="53"/>
      <c r="F11" s="58">
        <v>0</v>
      </c>
      <c r="G11" s="53"/>
      <c r="H11" s="58">
        <f t="shared" si="0"/>
        <v>478565329</v>
      </c>
      <c r="I11" s="71"/>
    </row>
    <row r="12" spans="1:9" s="54" customFormat="1" ht="20.25" thickTop="1" thickBot="1" x14ac:dyDescent="0.35">
      <c r="A12" s="51"/>
      <c r="B12" s="51" t="s">
        <v>11</v>
      </c>
      <c r="C12" s="53"/>
      <c r="D12" s="52">
        <v>372353305</v>
      </c>
      <c r="E12" s="53"/>
      <c r="F12" s="118"/>
      <c r="G12" s="53"/>
      <c r="H12" s="52">
        <f t="shared" si="0"/>
        <v>372353305</v>
      </c>
      <c r="I12" s="71"/>
    </row>
    <row r="13" spans="1:9" s="54" customFormat="1" ht="19.5" customHeight="1" thickTop="1" thickBot="1" x14ac:dyDescent="0.35">
      <c r="A13" s="56"/>
      <c r="B13" s="56" t="s">
        <v>49</v>
      </c>
      <c r="C13" s="53"/>
      <c r="D13" s="57">
        <v>250000000</v>
      </c>
      <c r="E13" s="53"/>
      <c r="F13" s="58">
        <v>0</v>
      </c>
      <c r="G13" s="53"/>
      <c r="H13" s="58">
        <f t="shared" si="0"/>
        <v>250000000</v>
      </c>
      <c r="I13" s="71"/>
    </row>
    <row r="14" spans="1:9" s="54" customFormat="1" ht="20.25" thickTop="1" thickBot="1" x14ac:dyDescent="0.35">
      <c r="A14" s="51"/>
      <c r="B14" s="51" t="s">
        <v>50</v>
      </c>
      <c r="C14" s="53"/>
      <c r="D14" s="52">
        <v>250000000</v>
      </c>
      <c r="E14" s="53"/>
      <c r="F14" s="118">
        <v>0</v>
      </c>
      <c r="G14" s="53"/>
      <c r="H14" s="52">
        <f t="shared" si="0"/>
        <v>250000000</v>
      </c>
      <c r="I14" s="71"/>
    </row>
    <row r="15" spans="1:9" s="60" customFormat="1" ht="20.25" thickTop="1" thickBot="1" x14ac:dyDescent="0.35">
      <c r="A15" s="154" t="s">
        <v>12</v>
      </c>
      <c r="B15" s="155"/>
      <c r="C15" s="53"/>
      <c r="D15" s="59">
        <f>SUM(D8:D14)-1</f>
        <v>5089678143</v>
      </c>
      <c r="E15" s="53"/>
      <c r="F15" s="119">
        <f>SUM(F8:F14)</f>
        <v>0</v>
      </c>
      <c r="G15" s="53"/>
      <c r="H15" s="59">
        <f>SUM(H8:H14)-1</f>
        <v>5089678143</v>
      </c>
      <c r="I15" s="72"/>
    </row>
    <row r="16" spans="1:9" s="54" customFormat="1" ht="20.25" thickTop="1" thickBot="1" x14ac:dyDescent="0.35">
      <c r="A16" s="51"/>
      <c r="B16" s="51" t="s">
        <v>40</v>
      </c>
      <c r="C16" s="53"/>
      <c r="D16" s="52">
        <v>42500000</v>
      </c>
      <c r="E16" s="53"/>
      <c r="F16" s="118">
        <v>0</v>
      </c>
      <c r="G16" s="53"/>
      <c r="H16" s="52">
        <f t="shared" si="0"/>
        <v>42500000</v>
      </c>
      <c r="I16" s="71"/>
    </row>
    <row r="17" spans="1:11" s="54" customFormat="1" ht="20.25" thickTop="1" thickBot="1" x14ac:dyDescent="0.35">
      <c r="A17" s="56"/>
      <c r="B17" s="56" t="s">
        <v>41</v>
      </c>
      <c r="C17" s="53"/>
      <c r="D17" s="57">
        <v>65000000</v>
      </c>
      <c r="E17" s="53"/>
      <c r="F17" s="58">
        <v>0</v>
      </c>
      <c r="G17" s="53"/>
      <c r="H17" s="58">
        <f t="shared" si="0"/>
        <v>65000000</v>
      </c>
      <c r="I17" s="71"/>
    </row>
    <row r="18" spans="1:11" s="54" customFormat="1" ht="20.25" thickTop="1" thickBot="1" x14ac:dyDescent="0.35">
      <c r="A18" s="51"/>
      <c r="B18" s="51" t="s">
        <v>39</v>
      </c>
      <c r="C18" s="53"/>
      <c r="D18" s="52">
        <v>186830920</v>
      </c>
      <c r="E18" s="53"/>
      <c r="F18" s="120"/>
      <c r="G18" s="53"/>
      <c r="H18" s="52">
        <f t="shared" si="0"/>
        <v>186830920</v>
      </c>
      <c r="I18" s="71"/>
    </row>
    <row r="19" spans="1:11" s="60" customFormat="1" ht="20.25" thickTop="1" thickBot="1" x14ac:dyDescent="0.35">
      <c r="A19" s="154" t="s">
        <v>14</v>
      </c>
      <c r="B19" s="155"/>
      <c r="C19" s="53"/>
      <c r="D19" s="59">
        <f>SUM(D16:D18)</f>
        <v>294330920</v>
      </c>
      <c r="E19" s="53"/>
      <c r="F19" s="119">
        <f>SUM(F16:F18)</f>
        <v>0</v>
      </c>
      <c r="G19" s="53"/>
      <c r="H19" s="59">
        <f>SUM(H16:H18)</f>
        <v>294330920</v>
      </c>
      <c r="I19" s="73"/>
    </row>
    <row r="20" spans="1:11" s="54" customFormat="1" ht="18.75" hidden="1" customHeight="1" thickTop="1" thickBot="1" x14ac:dyDescent="0.35">
      <c r="A20" s="61"/>
      <c r="B20" s="61" t="s">
        <v>15</v>
      </c>
      <c r="C20" s="53"/>
      <c r="D20" s="15">
        <v>0</v>
      </c>
      <c r="E20" s="53"/>
      <c r="F20" s="121">
        <v>0</v>
      </c>
      <c r="G20" s="53"/>
      <c r="H20" s="14">
        <f t="shared" ref="H20:H22" si="1">+D20+F20</f>
        <v>0</v>
      </c>
      <c r="I20" s="71"/>
    </row>
    <row r="21" spans="1:11" s="54" customFormat="1" ht="20.25" thickTop="1" thickBot="1" x14ac:dyDescent="0.35">
      <c r="A21" s="56"/>
      <c r="B21" s="56" t="s">
        <v>16</v>
      </c>
      <c r="C21" s="53"/>
      <c r="D21" s="57">
        <v>189078039</v>
      </c>
      <c r="E21" s="53"/>
      <c r="F21" s="58">
        <v>0</v>
      </c>
      <c r="G21" s="53"/>
      <c r="H21" s="58">
        <f t="shared" si="1"/>
        <v>189078039</v>
      </c>
      <c r="I21" s="71"/>
    </row>
    <row r="22" spans="1:11" s="54" customFormat="1" ht="20.25" thickTop="1" thickBot="1" x14ac:dyDescent="0.35">
      <c r="A22" s="51"/>
      <c r="B22" s="51" t="s">
        <v>42</v>
      </c>
      <c r="C22" s="53"/>
      <c r="D22" s="52">
        <v>0</v>
      </c>
      <c r="E22" s="53"/>
      <c r="F22" s="118">
        <v>0</v>
      </c>
      <c r="G22" s="53"/>
      <c r="H22" s="52">
        <f t="shared" si="1"/>
        <v>0</v>
      </c>
      <c r="I22" s="71"/>
    </row>
    <row r="23" spans="1:11" s="60" customFormat="1" ht="20.25" thickTop="1" thickBot="1" x14ac:dyDescent="0.35">
      <c r="A23" s="154" t="s">
        <v>17</v>
      </c>
      <c r="B23" s="155"/>
      <c r="C23" s="53"/>
      <c r="D23" s="59">
        <f>SUM(D20:D22)</f>
        <v>189078039</v>
      </c>
      <c r="E23" s="53"/>
      <c r="F23" s="119">
        <f>SUM(F20:F22)</f>
        <v>0</v>
      </c>
      <c r="G23" s="53"/>
      <c r="H23" s="59">
        <f>SUM(H20:H22)</f>
        <v>189078039</v>
      </c>
      <c r="I23" s="73"/>
    </row>
    <row r="24" spans="1:11" s="54" customFormat="1" ht="18.75" hidden="1" customHeight="1" thickTop="1" thickBot="1" x14ac:dyDescent="0.35">
      <c r="A24" s="55"/>
      <c r="B24" s="55" t="s">
        <v>18</v>
      </c>
      <c r="C24" s="53"/>
      <c r="D24" s="15">
        <v>0</v>
      </c>
      <c r="E24" s="53"/>
      <c r="F24" s="122"/>
      <c r="G24" s="53"/>
      <c r="H24" s="16">
        <v>0</v>
      </c>
      <c r="I24" s="71"/>
    </row>
    <row r="25" spans="1:11" s="60" customFormat="1" ht="19.149999999999999" hidden="1" customHeight="1" thickTop="1" thickBot="1" x14ac:dyDescent="0.35">
      <c r="A25" s="156" t="s">
        <v>19</v>
      </c>
      <c r="B25" s="157"/>
      <c r="C25" s="53"/>
      <c r="D25" s="15">
        <v>0</v>
      </c>
      <c r="E25" s="53"/>
      <c r="F25" s="123"/>
      <c r="G25" s="53"/>
      <c r="H25" s="17">
        <v>0</v>
      </c>
      <c r="I25" s="73"/>
    </row>
    <row r="26" spans="1:11" s="54" customFormat="1" ht="1.5" customHeight="1" thickTop="1" thickBot="1" x14ac:dyDescent="0.35">
      <c r="A26" s="62"/>
      <c r="B26" s="63"/>
      <c r="C26" s="64"/>
      <c r="D26" s="15"/>
      <c r="E26" s="64"/>
      <c r="F26" s="124">
        <v>0</v>
      </c>
      <c r="G26" s="64"/>
      <c r="H26" s="20"/>
      <c r="I26" s="71"/>
    </row>
    <row r="27" spans="1:11" s="54" customFormat="1" ht="20.25" hidden="1" thickTop="1" thickBot="1" x14ac:dyDescent="0.35">
      <c r="A27" s="56"/>
      <c r="B27" s="56" t="s">
        <v>13</v>
      </c>
      <c r="C27" s="53"/>
      <c r="D27" s="57">
        <v>0</v>
      </c>
      <c r="E27" s="53"/>
      <c r="F27" s="58">
        <v>0</v>
      </c>
      <c r="G27" s="53"/>
      <c r="H27" s="58">
        <f>+D27+F27</f>
        <v>0</v>
      </c>
      <c r="I27" s="71"/>
    </row>
    <row r="28" spans="1:11" s="54" customFormat="1" ht="20.25" hidden="1" thickTop="1" thickBot="1" x14ac:dyDescent="0.35">
      <c r="A28" s="51"/>
      <c r="B28" s="51" t="s">
        <v>38</v>
      </c>
      <c r="C28" s="53"/>
      <c r="D28" s="52">
        <v>0</v>
      </c>
      <c r="E28" s="53"/>
      <c r="F28" s="52">
        <v>0</v>
      </c>
      <c r="G28" s="53"/>
      <c r="H28" s="52">
        <f>+D28+F28</f>
        <v>0</v>
      </c>
      <c r="I28" s="71"/>
    </row>
    <row r="29" spans="1:11" s="60" customFormat="1" ht="20.25" hidden="1" thickTop="1" thickBot="1" x14ac:dyDescent="0.35">
      <c r="A29" s="154" t="s">
        <v>39</v>
      </c>
      <c r="B29" s="155"/>
      <c r="C29" s="53"/>
      <c r="D29" s="59">
        <f>+D27+D28</f>
        <v>0</v>
      </c>
      <c r="E29" s="53"/>
      <c r="F29" s="59">
        <f>-F27+F28</f>
        <v>0</v>
      </c>
      <c r="G29" s="53"/>
      <c r="H29" s="59">
        <f>+H27+H28</f>
        <v>0</v>
      </c>
      <c r="I29" s="73"/>
    </row>
    <row r="30" spans="1:11" s="50" customFormat="1" ht="20.25" thickTop="1" thickBot="1" x14ac:dyDescent="0.35">
      <c r="A30" s="158" t="s">
        <v>20</v>
      </c>
      <c r="B30" s="159"/>
      <c r="C30" s="53"/>
      <c r="D30" s="59">
        <f>+D15+D19+D23+D29</f>
        <v>5573087102</v>
      </c>
      <c r="E30" s="53"/>
      <c r="F30" s="59">
        <f>+F15+F19+F23+F29</f>
        <v>0</v>
      </c>
      <c r="G30" s="53"/>
      <c r="H30" s="59">
        <f>+H15+H19+H23+H29</f>
        <v>5573087102</v>
      </c>
      <c r="I30" s="78"/>
      <c r="K30" s="79"/>
    </row>
    <row r="31" spans="1:11" s="54" customFormat="1" ht="9.75" hidden="1" customHeight="1" thickTop="1" thickBot="1" x14ac:dyDescent="0.35">
      <c r="A31" s="160"/>
      <c r="B31" s="161"/>
      <c r="C31" s="53"/>
      <c r="D31" s="15"/>
      <c r="E31" s="53"/>
      <c r="F31" s="21"/>
      <c r="G31" s="53"/>
      <c r="H31" s="21"/>
      <c r="I31" s="71"/>
    </row>
    <row r="32" spans="1:11" s="50" customFormat="1" ht="44.25" thickTop="1" thickBot="1" x14ac:dyDescent="0.45">
      <c r="A32" s="150" t="s">
        <v>6</v>
      </c>
      <c r="B32" s="151"/>
      <c r="C32" s="49"/>
      <c r="D32" s="48" t="s">
        <v>35</v>
      </c>
      <c r="E32" s="49"/>
      <c r="F32" s="48" t="str">
        <f>+F7</f>
        <v>Modificación</v>
      </c>
      <c r="G32" s="49"/>
      <c r="H32" s="48" t="s">
        <v>36</v>
      </c>
      <c r="I32" s="74"/>
    </row>
    <row r="33" spans="1:10" s="54" customFormat="1" ht="20.25" thickTop="1" thickBot="1" x14ac:dyDescent="0.35">
      <c r="A33" s="56">
        <v>1000</v>
      </c>
      <c r="B33" s="56" t="s">
        <v>21</v>
      </c>
      <c r="C33" s="53"/>
      <c r="D33" s="57">
        <v>1631987809</v>
      </c>
      <c r="E33" s="53"/>
      <c r="F33" s="125">
        <v>0</v>
      </c>
      <c r="G33" s="53"/>
      <c r="H33" s="58">
        <f t="shared" ref="H33:H35" si="2">+D33+F33</f>
        <v>1631987809</v>
      </c>
      <c r="I33" s="71"/>
    </row>
    <row r="34" spans="1:10" s="54" customFormat="1" ht="20.25" thickTop="1" thickBot="1" x14ac:dyDescent="0.35">
      <c r="A34" s="51">
        <v>2000</v>
      </c>
      <c r="B34" s="51" t="s">
        <v>22</v>
      </c>
      <c r="C34" s="53"/>
      <c r="D34" s="52">
        <v>617539369.95999992</v>
      </c>
      <c r="E34" s="53"/>
      <c r="F34" s="126"/>
      <c r="G34" s="53"/>
      <c r="H34" s="52">
        <f t="shared" si="2"/>
        <v>617539369.95999992</v>
      </c>
      <c r="I34" s="71"/>
    </row>
    <row r="35" spans="1:10" s="54" customFormat="1" ht="20.25" thickTop="1" thickBot="1" x14ac:dyDescent="0.35">
      <c r="A35" s="56">
        <v>3000</v>
      </c>
      <c r="B35" s="56" t="s">
        <v>23</v>
      </c>
      <c r="C35" s="53"/>
      <c r="D35" s="57">
        <v>1688680523.6300001</v>
      </c>
      <c r="E35" s="53"/>
      <c r="F35" s="125"/>
      <c r="G35" s="53"/>
      <c r="H35" s="58">
        <f t="shared" si="2"/>
        <v>1688680523.6300001</v>
      </c>
      <c r="I35" s="95"/>
    </row>
    <row r="36" spans="1:10" s="19" customFormat="1" ht="19.149999999999999" customHeight="1" thickTop="1" thickBot="1" x14ac:dyDescent="0.35">
      <c r="A36" s="154" t="s">
        <v>24</v>
      </c>
      <c r="B36" s="155"/>
      <c r="C36" s="18"/>
      <c r="D36" s="59">
        <f>+D33+D34+D35-1</f>
        <v>3938207701.5900002</v>
      </c>
      <c r="E36" s="18"/>
      <c r="F36" s="127">
        <f>+F33+F34+F35</f>
        <v>0</v>
      </c>
      <c r="G36" s="18"/>
      <c r="H36" s="59">
        <f>+H33+H34+H35-1</f>
        <v>3938207701.5900002</v>
      </c>
      <c r="I36" s="75"/>
      <c r="J36" s="9"/>
    </row>
    <row r="37" spans="1:10" s="54" customFormat="1" ht="39" thickTop="1" thickBot="1" x14ac:dyDescent="0.35">
      <c r="A37" s="51">
        <v>4000</v>
      </c>
      <c r="B37" s="51" t="s">
        <v>25</v>
      </c>
      <c r="C37" s="53"/>
      <c r="D37" s="52">
        <v>0</v>
      </c>
      <c r="E37" s="53"/>
      <c r="F37" s="126">
        <v>0</v>
      </c>
      <c r="G37" s="53"/>
      <c r="H37" s="52">
        <f>+D37+F37</f>
        <v>0</v>
      </c>
      <c r="I37" s="71"/>
    </row>
    <row r="38" spans="1:10" s="19" customFormat="1" ht="19.149999999999999" customHeight="1" thickTop="1" thickBot="1" x14ac:dyDescent="0.35">
      <c r="A38" s="154" t="s">
        <v>25</v>
      </c>
      <c r="B38" s="155"/>
      <c r="C38" s="18"/>
      <c r="D38" s="59">
        <f>+D37</f>
        <v>0</v>
      </c>
      <c r="E38" s="18"/>
      <c r="F38" s="127">
        <f>+F37</f>
        <v>0</v>
      </c>
      <c r="G38" s="18"/>
      <c r="H38" s="59">
        <f>+H37</f>
        <v>0</v>
      </c>
      <c r="I38" s="75"/>
      <c r="J38" s="9"/>
    </row>
    <row r="39" spans="1:10" s="54" customFormat="1" ht="20.25" thickTop="1" thickBot="1" x14ac:dyDescent="0.35">
      <c r="A39" s="56">
        <v>5000</v>
      </c>
      <c r="B39" s="56" t="s">
        <v>26</v>
      </c>
      <c r="C39" s="53"/>
      <c r="D39" s="57">
        <v>227022846.63999999</v>
      </c>
      <c r="E39" s="53"/>
      <c r="F39" s="125">
        <v>0</v>
      </c>
      <c r="G39" s="53"/>
      <c r="H39" s="58">
        <f>+D39+F39</f>
        <v>227022846.63999999</v>
      </c>
      <c r="I39" s="71"/>
    </row>
    <row r="40" spans="1:10" s="19" customFormat="1" ht="19.149999999999999" customHeight="1" thickTop="1" thickBot="1" x14ac:dyDescent="0.35">
      <c r="A40" s="154" t="s">
        <v>27</v>
      </c>
      <c r="B40" s="155"/>
      <c r="C40" s="18"/>
      <c r="D40" s="59">
        <f>+D39</f>
        <v>227022846.63999999</v>
      </c>
      <c r="E40" s="18"/>
      <c r="F40" s="127">
        <f>+F39</f>
        <v>0</v>
      </c>
      <c r="G40" s="18"/>
      <c r="H40" s="59">
        <f>+H39</f>
        <v>227022846.63999999</v>
      </c>
      <c r="I40" s="75"/>
      <c r="J40" s="9"/>
    </row>
    <row r="41" spans="1:10" s="54" customFormat="1" ht="20.25" thickTop="1" thickBot="1" x14ac:dyDescent="0.35">
      <c r="A41" s="51">
        <v>6000</v>
      </c>
      <c r="B41" s="51" t="s">
        <v>28</v>
      </c>
      <c r="C41" s="53"/>
      <c r="D41" s="52">
        <v>809662276.54999995</v>
      </c>
      <c r="E41" s="53"/>
      <c r="F41" s="128"/>
      <c r="G41" s="53"/>
      <c r="H41" s="52">
        <f>+D41+F41</f>
        <v>809662276.54999995</v>
      </c>
      <c r="I41" s="95"/>
    </row>
    <row r="42" spans="1:10" s="54" customFormat="1" ht="24.75" customHeight="1" thickTop="1" thickBot="1" x14ac:dyDescent="0.35">
      <c r="A42" s="56">
        <v>7000</v>
      </c>
      <c r="B42" s="56" t="s">
        <v>29</v>
      </c>
      <c r="C42" s="53"/>
      <c r="D42" s="57">
        <v>172171248.68000001</v>
      </c>
      <c r="E42" s="53"/>
      <c r="F42" s="58"/>
      <c r="G42" s="53"/>
      <c r="H42" s="58">
        <f>+D42+F42</f>
        <v>172171248.68000001</v>
      </c>
      <c r="I42" s="95"/>
    </row>
    <row r="43" spans="1:10" s="19" customFormat="1" ht="19.149999999999999" customHeight="1" thickTop="1" thickBot="1" x14ac:dyDescent="0.35">
      <c r="A43" s="154" t="s">
        <v>30</v>
      </c>
      <c r="B43" s="155"/>
      <c r="C43" s="18"/>
      <c r="D43" s="59">
        <f>+D41+D42</f>
        <v>981833525.23000002</v>
      </c>
      <c r="E43" s="18"/>
      <c r="F43" s="59">
        <f>+F41+F42</f>
        <v>0</v>
      </c>
      <c r="G43" s="18"/>
      <c r="H43" s="59">
        <f>+H41+H42</f>
        <v>981833525.23000002</v>
      </c>
      <c r="I43" s="75"/>
      <c r="J43" s="9"/>
    </row>
    <row r="44" spans="1:10" s="54" customFormat="1" ht="20.25" thickTop="1" thickBot="1" x14ac:dyDescent="0.35">
      <c r="A44" s="51">
        <v>9000</v>
      </c>
      <c r="B44" s="51" t="s">
        <v>31</v>
      </c>
      <c r="C44" s="53"/>
      <c r="D44" s="52">
        <v>426023028</v>
      </c>
      <c r="E44" s="53"/>
      <c r="F44" s="52">
        <v>0</v>
      </c>
      <c r="G44" s="53"/>
      <c r="H44" s="52">
        <f>+D44+F44</f>
        <v>426023028</v>
      </c>
      <c r="I44" s="71"/>
    </row>
    <row r="45" spans="1:10" s="19" customFormat="1" ht="19.149999999999999" customHeight="1" thickTop="1" thickBot="1" x14ac:dyDescent="0.35">
      <c r="A45" s="154" t="s">
        <v>31</v>
      </c>
      <c r="B45" s="155"/>
      <c r="C45" s="18"/>
      <c r="D45" s="59">
        <f>+D44</f>
        <v>426023028</v>
      </c>
      <c r="E45" s="18"/>
      <c r="F45" s="59">
        <f>+F44</f>
        <v>0</v>
      </c>
      <c r="G45" s="18"/>
      <c r="H45" s="59">
        <f>+H44</f>
        <v>426023028</v>
      </c>
      <c r="I45" s="76"/>
    </row>
    <row r="46" spans="1:10" ht="3.75" hidden="1" customHeight="1" thickTop="1" thickBot="1" x14ac:dyDescent="0.35">
      <c r="A46" s="65"/>
      <c r="B46" s="65"/>
      <c r="D46" s="21"/>
      <c r="F46" s="21"/>
      <c r="H46" s="21"/>
      <c r="I46" s="75"/>
    </row>
    <row r="47" spans="1:10" ht="3.75" customHeight="1" thickTop="1" thickBot="1" x14ac:dyDescent="0.35">
      <c r="A47" s="86"/>
      <c r="B47" s="86"/>
      <c r="D47" s="21"/>
      <c r="F47" s="21"/>
      <c r="H47" s="21"/>
      <c r="I47" s="75"/>
    </row>
    <row r="48" spans="1:10" s="54" customFormat="1" ht="39" thickTop="1" thickBot="1" x14ac:dyDescent="0.35">
      <c r="A48" s="51"/>
      <c r="B48" s="51" t="s">
        <v>45</v>
      </c>
      <c r="C48" s="53"/>
      <c r="D48" s="52">
        <v>0</v>
      </c>
      <c r="E48" s="53"/>
      <c r="F48" s="52">
        <v>0</v>
      </c>
      <c r="G48" s="53"/>
      <c r="H48" s="52">
        <f>+D48+F48</f>
        <v>0</v>
      </c>
      <c r="I48" s="71"/>
    </row>
    <row r="49" spans="1:9" s="12" customFormat="1" ht="19.149999999999999" customHeight="1" thickTop="1" thickBot="1" x14ac:dyDescent="0.35">
      <c r="A49" s="162" t="s">
        <v>32</v>
      </c>
      <c r="B49" s="163"/>
      <c r="C49" s="13"/>
      <c r="D49" s="59">
        <f>+D36+D38+D40+D43+D45+D48+1</f>
        <v>5573087102.46</v>
      </c>
      <c r="E49" s="13"/>
      <c r="F49" s="59">
        <f>+F36+F38+F40+F43+F45+F48</f>
        <v>0</v>
      </c>
      <c r="G49" s="13"/>
      <c r="H49" s="59">
        <f>+H36+H38+H40+H43+H45+H48+1</f>
        <v>5573087102.46</v>
      </c>
      <c r="I49" s="72"/>
    </row>
    <row r="50" spans="1:9" ht="3.75" customHeight="1" thickTop="1" thickBot="1" x14ac:dyDescent="0.35">
      <c r="A50" s="65"/>
      <c r="B50" s="65"/>
      <c r="D50" s="21"/>
      <c r="F50" s="21"/>
      <c r="H50" s="21"/>
      <c r="I50" s="75"/>
    </row>
    <row r="51" spans="1:9" s="12" customFormat="1" ht="19.149999999999999" customHeight="1" thickTop="1" thickBot="1" x14ac:dyDescent="0.35">
      <c r="A51" s="164" t="s">
        <v>33</v>
      </c>
      <c r="B51" s="165"/>
      <c r="C51" s="13"/>
      <c r="D51" s="59">
        <f>+D30-D49</f>
        <v>-0.46000003814697266</v>
      </c>
      <c r="E51" s="13"/>
      <c r="F51" s="59">
        <f>+F30-F49</f>
        <v>0</v>
      </c>
      <c r="G51" s="13"/>
      <c r="H51" s="59">
        <f>+H30-H49</f>
        <v>-0.46000003814697266</v>
      </c>
      <c r="I51" s="77"/>
    </row>
    <row r="52" spans="1:9" ht="19.149999999999999" hidden="1" customHeight="1" thickTop="1" thickBot="1" x14ac:dyDescent="0.35">
      <c r="A52" s="22"/>
      <c r="B52" s="22"/>
      <c r="D52" s="22"/>
      <c r="F52" s="22"/>
      <c r="H52" s="22"/>
    </row>
    <row r="53" spans="1:9" ht="15" customHeight="1" thickTop="1" thickBot="1" x14ac:dyDescent="0.35">
      <c r="A53" s="166"/>
      <c r="B53" s="167"/>
      <c r="D53" s="23"/>
      <c r="F53" s="23"/>
      <c r="H53" s="23">
        <f>+H30-H49</f>
        <v>-0.46000003814697266</v>
      </c>
    </row>
    <row r="54" spans="1:9" ht="18.600000000000001" hidden="1" customHeight="1" thickTop="1" x14ac:dyDescent="0.3">
      <c r="A54" s="22"/>
      <c r="B54" s="22"/>
      <c r="D54" s="22"/>
      <c r="H54" s="22"/>
    </row>
    <row r="55" spans="1:9" ht="18.600000000000001" hidden="1" customHeight="1" thickTop="1" x14ac:dyDescent="0.3">
      <c r="A55" s="22"/>
      <c r="B55" s="22"/>
      <c r="D55" s="22"/>
      <c r="H55" s="22"/>
    </row>
    <row r="56" spans="1:9" ht="15.75" hidden="1" customHeight="1" thickBot="1" x14ac:dyDescent="0.35">
      <c r="A56" s="168" t="s">
        <v>34</v>
      </c>
      <c r="B56" s="169"/>
      <c r="D56" s="24"/>
      <c r="H56" s="24"/>
    </row>
    <row r="57" spans="1:9" ht="13.5" thickTop="1" x14ac:dyDescent="0.2">
      <c r="D57" s="25"/>
      <c r="H57" s="25"/>
    </row>
    <row r="58" spans="1:9" x14ac:dyDescent="0.2">
      <c r="D58" s="26"/>
      <c r="H58" s="26"/>
    </row>
    <row r="59" spans="1:9" x14ac:dyDescent="0.2">
      <c r="D59" s="26"/>
      <c r="H59" s="26"/>
    </row>
    <row r="60" spans="1:9" x14ac:dyDescent="0.2">
      <c r="D60" s="80"/>
      <c r="H60" s="68"/>
    </row>
    <row r="70" spans="1:8" s="28" customFormat="1" x14ac:dyDescent="0.2">
      <c r="A70" s="27"/>
      <c r="B70" s="27"/>
      <c r="D70" s="27"/>
      <c r="H70" s="27"/>
    </row>
  </sheetData>
  <mergeCells count="22">
    <mergeCell ref="A45:B45"/>
    <mergeCell ref="A49:B49"/>
    <mergeCell ref="A51:B51"/>
    <mergeCell ref="A53:B53"/>
    <mergeCell ref="A56:B56"/>
    <mergeCell ref="A43:B43"/>
    <mergeCell ref="A15:B15"/>
    <mergeCell ref="A19:B19"/>
    <mergeCell ref="A23:B23"/>
    <mergeCell ref="A25:B25"/>
    <mergeCell ref="A30:B30"/>
    <mergeCell ref="A31:B31"/>
    <mergeCell ref="A32:B32"/>
    <mergeCell ref="A36:B36"/>
    <mergeCell ref="A38:B38"/>
    <mergeCell ref="A40:B40"/>
    <mergeCell ref="A29:B29"/>
    <mergeCell ref="A2:H2"/>
    <mergeCell ref="A1:D1"/>
    <mergeCell ref="A3:B3"/>
    <mergeCell ref="A7:B7"/>
    <mergeCell ref="A5:H6"/>
  </mergeCells>
  <printOptions horizontalCentered="1"/>
  <pageMargins left="0.70866141732283472" right="0.70866141732283472" top="0.47244094488188981" bottom="0.47244094488188981" header="0.31496062992125984" footer="0.31496062992125984"/>
  <pageSetup scale="57" orientation="landscape" verticalDpi="4294967295" r:id="rId1"/>
  <rowBreaks count="1" manualBreakCount="1">
    <brk id="3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8"/>
  <sheetViews>
    <sheetView tabSelected="1" workbookViewId="0">
      <selection activeCell="D6" sqref="D6"/>
    </sheetView>
  </sheetViews>
  <sheetFormatPr baseColWidth="10" defaultRowHeight="15" x14ac:dyDescent="0.25"/>
  <cols>
    <col min="1" max="1" width="7.42578125" bestFit="1" customWidth="1"/>
    <col min="2" max="2" width="8" customWidth="1"/>
    <col min="3" max="3" width="85.7109375" customWidth="1"/>
    <col min="4" max="4" width="17.5703125" bestFit="1" customWidth="1"/>
  </cols>
  <sheetData>
    <row r="1" spans="1:6" ht="13.15" customHeight="1" x14ac:dyDescent="0.25">
      <c r="A1" s="170" t="s">
        <v>5</v>
      </c>
      <c r="B1" s="170"/>
      <c r="C1" s="170"/>
      <c r="D1" s="96"/>
    </row>
    <row r="2" spans="1:6" x14ac:dyDescent="0.25">
      <c r="A2" s="96"/>
      <c r="B2" s="96"/>
      <c r="C2" s="96"/>
      <c r="D2" s="96"/>
    </row>
    <row r="3" spans="1:6" ht="28.5" x14ac:dyDescent="0.45">
      <c r="A3" s="171" t="s">
        <v>53</v>
      </c>
      <c r="B3" s="171"/>
      <c r="C3" s="171"/>
      <c r="D3" s="97"/>
    </row>
    <row r="4" spans="1:6" x14ac:dyDescent="0.25">
      <c r="A4" s="172" t="s">
        <v>54</v>
      </c>
      <c r="B4" s="172"/>
      <c r="C4" s="172"/>
      <c r="D4" s="98"/>
    </row>
    <row r="5" spans="1:6" x14ac:dyDescent="0.25">
      <c r="A5" s="99"/>
      <c r="B5" s="99"/>
      <c r="C5" s="99"/>
      <c r="D5" s="100">
        <v>45275</v>
      </c>
    </row>
    <row r="6" spans="1:6" ht="13.15" customHeight="1" x14ac:dyDescent="0.25">
      <c r="A6" s="101"/>
      <c r="B6" s="101"/>
      <c r="D6" t="s">
        <v>205</v>
      </c>
    </row>
    <row r="7" spans="1:6" s="104" customFormat="1" ht="22.5" x14ac:dyDescent="0.25">
      <c r="A7" s="102" t="s">
        <v>51</v>
      </c>
      <c r="B7" s="103" t="s">
        <v>55</v>
      </c>
      <c r="C7" s="102" t="s">
        <v>21</v>
      </c>
      <c r="D7" s="102"/>
    </row>
    <row r="8" spans="1:6" x14ac:dyDescent="0.25">
      <c r="A8" s="105">
        <v>1000</v>
      </c>
      <c r="B8" s="105">
        <v>113</v>
      </c>
      <c r="C8" s="106" t="s">
        <v>56</v>
      </c>
      <c r="D8" s="138">
        <v>768002200.09166729</v>
      </c>
      <c r="E8" s="108"/>
      <c r="F8" s="108"/>
    </row>
    <row r="9" spans="1:6" x14ac:dyDescent="0.25">
      <c r="A9" s="105">
        <v>1000</v>
      </c>
      <c r="B9" s="105">
        <v>122</v>
      </c>
      <c r="C9" s="106" t="s">
        <v>57</v>
      </c>
      <c r="D9" s="138">
        <v>33875026.353363007</v>
      </c>
      <c r="E9" s="108"/>
      <c r="F9" s="108"/>
    </row>
    <row r="10" spans="1:6" x14ac:dyDescent="0.25">
      <c r="A10" s="105">
        <v>1000</v>
      </c>
      <c r="B10" s="105">
        <v>131</v>
      </c>
      <c r="C10" s="106" t="s">
        <v>58</v>
      </c>
      <c r="D10" s="138">
        <v>38688263.375999965</v>
      </c>
      <c r="E10" s="108"/>
      <c r="F10" s="108"/>
    </row>
    <row r="11" spans="1:6" x14ac:dyDescent="0.25">
      <c r="A11" s="105">
        <v>1000</v>
      </c>
      <c r="B11" s="105">
        <v>132</v>
      </c>
      <c r="C11" s="106" t="s">
        <v>59</v>
      </c>
      <c r="D11" s="138">
        <v>181766031.31868309</v>
      </c>
      <c r="E11" s="108"/>
      <c r="F11" s="108"/>
    </row>
    <row r="12" spans="1:6" x14ac:dyDescent="0.25">
      <c r="A12" s="105">
        <v>1000</v>
      </c>
      <c r="B12" s="105">
        <v>133</v>
      </c>
      <c r="C12" s="106" t="s">
        <v>60</v>
      </c>
      <c r="D12" s="138">
        <v>66461233.15199995</v>
      </c>
      <c r="E12" s="108"/>
      <c r="F12" s="108"/>
    </row>
    <row r="13" spans="1:6" x14ac:dyDescent="0.25">
      <c r="A13" s="105">
        <v>1000</v>
      </c>
      <c r="B13" s="105">
        <v>141</v>
      </c>
      <c r="C13" s="106" t="s">
        <v>61</v>
      </c>
      <c r="D13" s="138">
        <v>147325283.89100599</v>
      </c>
      <c r="E13" s="108"/>
      <c r="F13" s="108"/>
    </row>
    <row r="14" spans="1:6" x14ac:dyDescent="0.25">
      <c r="A14" s="105">
        <v>1000</v>
      </c>
      <c r="B14" s="105">
        <v>142</v>
      </c>
      <c r="C14" s="106" t="s">
        <v>62</v>
      </c>
      <c r="D14" s="138">
        <v>24516291.672664795</v>
      </c>
      <c r="E14" s="108"/>
      <c r="F14" s="108"/>
    </row>
    <row r="15" spans="1:6" x14ac:dyDescent="0.25">
      <c r="A15" s="105">
        <v>1000</v>
      </c>
      <c r="B15" s="105">
        <v>143</v>
      </c>
      <c r="C15" s="106" t="s">
        <v>63</v>
      </c>
      <c r="D15" s="138">
        <v>164519253.29627389</v>
      </c>
      <c r="E15" s="108"/>
      <c r="F15" s="108"/>
    </row>
    <row r="16" spans="1:6" x14ac:dyDescent="0.25">
      <c r="A16" s="105">
        <v>1000</v>
      </c>
      <c r="B16" s="105">
        <v>152</v>
      </c>
      <c r="C16" s="106" t="s">
        <v>64</v>
      </c>
      <c r="D16" s="138">
        <v>26481589.207100011</v>
      </c>
      <c r="E16" s="108"/>
      <c r="F16" s="108"/>
    </row>
    <row r="17" spans="1:6" x14ac:dyDescent="0.25">
      <c r="A17" s="105">
        <v>1000</v>
      </c>
      <c r="B17" s="105">
        <v>154</v>
      </c>
      <c r="C17" s="106" t="s">
        <v>65</v>
      </c>
      <c r="D17" s="138">
        <v>22837570.085112099</v>
      </c>
      <c r="E17" s="108"/>
      <c r="F17" s="108"/>
    </row>
    <row r="18" spans="1:6" x14ac:dyDescent="0.25">
      <c r="A18" s="105">
        <v>1000</v>
      </c>
      <c r="B18" s="105">
        <v>159</v>
      </c>
      <c r="C18" s="106" t="s">
        <v>66</v>
      </c>
      <c r="D18" s="138">
        <v>2958232.9495999999</v>
      </c>
      <c r="E18" s="108"/>
      <c r="F18" s="108"/>
    </row>
    <row r="19" spans="1:6" x14ac:dyDescent="0.25">
      <c r="A19" s="105">
        <v>1000</v>
      </c>
      <c r="B19" s="105">
        <v>161</v>
      </c>
      <c r="C19" s="106" t="s">
        <v>67</v>
      </c>
      <c r="D19" s="138">
        <v>28211535.440000001</v>
      </c>
      <c r="E19" s="108"/>
      <c r="F19" s="108"/>
    </row>
    <row r="20" spans="1:6" x14ac:dyDescent="0.25">
      <c r="A20" s="105">
        <v>1000</v>
      </c>
      <c r="B20" s="105">
        <v>171</v>
      </c>
      <c r="C20" s="106" t="s">
        <v>68</v>
      </c>
      <c r="D20" s="138">
        <v>126345297.71497838</v>
      </c>
      <c r="E20" s="108"/>
      <c r="F20" s="108"/>
    </row>
    <row r="21" spans="1:6" s="101" customFormat="1" ht="12.75" x14ac:dyDescent="0.2">
      <c r="C21" s="101" t="s">
        <v>69</v>
      </c>
      <c r="D21" s="109">
        <f>SUM(D8:D20)</f>
        <v>1631987808.5484486</v>
      </c>
      <c r="E21" s="110"/>
      <c r="F21" s="110"/>
    </row>
    <row r="22" spans="1:6" x14ac:dyDescent="0.25">
      <c r="A22" s="101"/>
      <c r="B22" s="101"/>
      <c r="E22" s="108"/>
      <c r="F22" s="108"/>
    </row>
    <row r="23" spans="1:6" s="104" customFormat="1" ht="22.5" x14ac:dyDescent="0.25">
      <c r="A23" s="102" t="s">
        <v>51</v>
      </c>
      <c r="B23" s="103" t="s">
        <v>55</v>
      </c>
      <c r="C23" s="102" t="s">
        <v>22</v>
      </c>
      <c r="D23" s="139"/>
      <c r="E23" s="111"/>
      <c r="F23" s="111"/>
    </row>
    <row r="24" spans="1:6" x14ac:dyDescent="0.25">
      <c r="A24" s="105">
        <v>2000</v>
      </c>
      <c r="B24" s="105">
        <v>211</v>
      </c>
      <c r="C24" t="s">
        <v>70</v>
      </c>
      <c r="D24" s="112">
        <v>2515612.64</v>
      </c>
      <c r="E24" s="108"/>
      <c r="F24" s="108"/>
    </row>
    <row r="25" spans="1:6" x14ac:dyDescent="0.25">
      <c r="A25" s="105">
        <v>2000</v>
      </c>
      <c r="B25" s="105">
        <v>212</v>
      </c>
      <c r="C25" t="s">
        <v>71</v>
      </c>
      <c r="D25" s="112">
        <v>10000</v>
      </c>
      <c r="E25" s="108"/>
      <c r="F25" s="108"/>
    </row>
    <row r="26" spans="1:6" x14ac:dyDescent="0.25">
      <c r="A26" s="105">
        <v>2000</v>
      </c>
      <c r="B26" s="105">
        <v>214</v>
      </c>
      <c r="C26" t="s">
        <v>72</v>
      </c>
      <c r="D26" s="112">
        <v>4206000</v>
      </c>
      <c r="E26" s="108"/>
      <c r="F26" s="108"/>
    </row>
    <row r="27" spans="1:6" x14ac:dyDescent="0.25">
      <c r="A27" s="105">
        <v>2000</v>
      </c>
      <c r="B27" s="105">
        <v>216</v>
      </c>
      <c r="C27" t="s">
        <v>73</v>
      </c>
      <c r="D27" s="112">
        <v>2310000</v>
      </c>
      <c r="E27" s="108"/>
      <c r="F27" s="108"/>
    </row>
    <row r="28" spans="1:6" x14ac:dyDescent="0.25">
      <c r="A28" s="105">
        <v>2000</v>
      </c>
      <c r="B28" s="105">
        <v>217</v>
      </c>
      <c r="C28" t="s">
        <v>74</v>
      </c>
      <c r="D28" s="112">
        <v>200000</v>
      </c>
      <c r="E28" s="108"/>
      <c r="F28" s="108"/>
    </row>
    <row r="29" spans="1:6" x14ac:dyDescent="0.25">
      <c r="A29" s="105">
        <v>2000</v>
      </c>
      <c r="B29" s="105">
        <v>218</v>
      </c>
      <c r="C29" t="s">
        <v>75</v>
      </c>
      <c r="D29" s="112">
        <v>44000</v>
      </c>
      <c r="E29" s="108"/>
      <c r="F29" s="108"/>
    </row>
    <row r="30" spans="1:6" x14ac:dyDescent="0.25">
      <c r="A30" s="105">
        <v>2000</v>
      </c>
      <c r="B30" s="105">
        <v>221</v>
      </c>
      <c r="C30" t="s">
        <v>76</v>
      </c>
      <c r="D30" s="112">
        <v>821000</v>
      </c>
      <c r="E30" s="108"/>
      <c r="F30" s="108"/>
    </row>
    <row r="31" spans="1:6" x14ac:dyDescent="0.25">
      <c r="A31" s="105">
        <v>2000</v>
      </c>
      <c r="B31" s="105">
        <v>238</v>
      </c>
      <c r="C31" t="s">
        <v>77</v>
      </c>
      <c r="D31" s="112">
        <v>50000000</v>
      </c>
      <c r="E31" s="108"/>
      <c r="F31" s="108"/>
    </row>
    <row r="32" spans="1:6" x14ac:dyDescent="0.25">
      <c r="A32" s="105">
        <v>2000</v>
      </c>
      <c r="B32" s="105">
        <v>241</v>
      </c>
      <c r="C32" t="s">
        <v>78</v>
      </c>
      <c r="D32" s="112">
        <v>9055000</v>
      </c>
      <c r="E32" s="108"/>
      <c r="F32" s="108"/>
    </row>
    <row r="33" spans="1:6" x14ac:dyDescent="0.25">
      <c r="A33" s="105">
        <v>2000</v>
      </c>
      <c r="B33" s="105">
        <v>242</v>
      </c>
      <c r="C33" t="s">
        <v>79</v>
      </c>
      <c r="D33" s="112">
        <v>9705000</v>
      </c>
      <c r="E33" s="108"/>
      <c r="F33" s="108"/>
    </row>
    <row r="34" spans="1:6" x14ac:dyDescent="0.25">
      <c r="A34" s="105">
        <v>2000</v>
      </c>
      <c r="B34" s="105">
        <v>243</v>
      </c>
      <c r="C34" t="s">
        <v>80</v>
      </c>
      <c r="D34" s="112">
        <v>301000</v>
      </c>
      <c r="E34" s="108"/>
      <c r="F34" s="108"/>
    </row>
    <row r="35" spans="1:6" x14ac:dyDescent="0.25">
      <c r="A35" s="105">
        <v>2000</v>
      </c>
      <c r="B35" s="105">
        <v>244</v>
      </c>
      <c r="C35" t="s">
        <v>81</v>
      </c>
      <c r="D35" s="112">
        <v>715000</v>
      </c>
      <c r="E35" s="108"/>
      <c r="F35" s="108"/>
    </row>
    <row r="36" spans="1:6" x14ac:dyDescent="0.25">
      <c r="A36" s="105">
        <v>2000</v>
      </c>
      <c r="B36" s="105">
        <v>245</v>
      </c>
      <c r="C36" t="s">
        <v>82</v>
      </c>
      <c r="D36" s="112">
        <v>812370</v>
      </c>
      <c r="E36" s="108"/>
      <c r="F36" s="108"/>
    </row>
    <row r="37" spans="1:6" x14ac:dyDescent="0.25">
      <c r="A37" s="105">
        <v>2000</v>
      </c>
      <c r="B37" s="105">
        <v>246</v>
      </c>
      <c r="C37" t="s">
        <v>83</v>
      </c>
      <c r="D37" s="112">
        <v>6500000.0000000019</v>
      </c>
      <c r="E37" s="108"/>
      <c r="F37" s="108"/>
    </row>
    <row r="38" spans="1:6" x14ac:dyDescent="0.25">
      <c r="A38" s="105">
        <v>2000</v>
      </c>
      <c r="B38" s="105">
        <v>247</v>
      </c>
      <c r="C38" t="s">
        <v>84</v>
      </c>
      <c r="D38" s="112">
        <v>23368344.080000002</v>
      </c>
      <c r="E38" s="108"/>
      <c r="F38" s="108"/>
    </row>
    <row r="39" spans="1:6" x14ac:dyDescent="0.25">
      <c r="A39" s="105">
        <v>2000</v>
      </c>
      <c r="B39" s="105">
        <v>248</v>
      </c>
      <c r="C39" t="s">
        <v>85</v>
      </c>
      <c r="D39" s="112">
        <v>90000</v>
      </c>
      <c r="E39" s="108"/>
      <c r="F39" s="108"/>
    </row>
    <row r="40" spans="1:6" x14ac:dyDescent="0.25">
      <c r="A40" s="105">
        <v>2000</v>
      </c>
      <c r="B40" s="105">
        <v>249</v>
      </c>
      <c r="C40" t="s">
        <v>86</v>
      </c>
      <c r="D40" s="112">
        <v>1030000.0000000001</v>
      </c>
      <c r="E40" s="108"/>
      <c r="F40" s="108"/>
    </row>
    <row r="41" spans="1:6" x14ac:dyDescent="0.25">
      <c r="A41" s="105">
        <v>2000</v>
      </c>
      <c r="B41" s="105">
        <v>251</v>
      </c>
      <c r="C41" t="s">
        <v>87</v>
      </c>
      <c r="D41" s="112">
        <v>1750000</v>
      </c>
      <c r="E41" s="108"/>
      <c r="F41" s="108"/>
    </row>
    <row r="42" spans="1:6" x14ac:dyDescent="0.25">
      <c r="A42" s="105">
        <v>2000</v>
      </c>
      <c r="B42" s="105">
        <v>252</v>
      </c>
      <c r="C42" t="s">
        <v>88</v>
      </c>
      <c r="D42" s="112">
        <v>105000</v>
      </c>
      <c r="E42" s="108"/>
      <c r="F42" s="108"/>
    </row>
    <row r="43" spans="1:6" x14ac:dyDescent="0.25">
      <c r="A43" s="105">
        <v>2000</v>
      </c>
      <c r="B43" s="105">
        <v>253</v>
      </c>
      <c r="C43" t="s">
        <v>89</v>
      </c>
      <c r="D43" s="112">
        <v>450000</v>
      </c>
      <c r="E43" s="108"/>
      <c r="F43" s="108"/>
    </row>
    <row r="44" spans="1:6" x14ac:dyDescent="0.25">
      <c r="A44" s="105">
        <v>2000</v>
      </c>
      <c r="B44" s="105">
        <v>254</v>
      </c>
      <c r="C44" t="s">
        <v>90</v>
      </c>
      <c r="D44" s="112">
        <v>95000</v>
      </c>
      <c r="E44" s="108"/>
      <c r="F44" s="108"/>
    </row>
    <row r="45" spans="1:6" x14ac:dyDescent="0.25">
      <c r="A45" s="105">
        <v>2000</v>
      </c>
      <c r="B45" s="105">
        <v>255</v>
      </c>
      <c r="C45" t="s">
        <v>91</v>
      </c>
      <c r="D45" s="112">
        <v>1217000</v>
      </c>
      <c r="E45" s="108"/>
      <c r="F45" s="108"/>
    </row>
    <row r="46" spans="1:6" x14ac:dyDescent="0.25">
      <c r="A46" s="105">
        <v>2000</v>
      </c>
      <c r="B46" s="105">
        <v>256</v>
      </c>
      <c r="C46" t="s">
        <v>92</v>
      </c>
      <c r="D46" s="112">
        <v>32244999.999999996</v>
      </c>
      <c r="E46" s="108"/>
      <c r="F46" s="108"/>
    </row>
    <row r="47" spans="1:6" x14ac:dyDescent="0.25">
      <c r="A47" s="105">
        <v>2000</v>
      </c>
      <c r="B47" s="105">
        <v>259</v>
      </c>
      <c r="C47" t="s">
        <v>93</v>
      </c>
      <c r="D47" s="112">
        <v>344338043.23999995</v>
      </c>
      <c r="E47" s="108"/>
      <c r="F47" s="108"/>
    </row>
    <row r="48" spans="1:6" x14ac:dyDescent="0.25">
      <c r="A48" s="105">
        <v>2000</v>
      </c>
      <c r="B48" s="105">
        <v>261</v>
      </c>
      <c r="C48" t="s">
        <v>94</v>
      </c>
      <c r="D48" s="112">
        <v>56799999.999999993</v>
      </c>
      <c r="E48" s="108"/>
      <c r="F48" s="108"/>
    </row>
    <row r="49" spans="1:6" x14ac:dyDescent="0.25">
      <c r="A49" s="105">
        <v>2000</v>
      </c>
      <c r="B49" s="105">
        <v>271</v>
      </c>
      <c r="C49" t="s">
        <v>95</v>
      </c>
      <c r="D49" s="112">
        <v>12000000</v>
      </c>
      <c r="E49" s="108"/>
      <c r="F49" s="108"/>
    </row>
    <row r="50" spans="1:6" x14ac:dyDescent="0.25">
      <c r="A50" s="105">
        <v>2000</v>
      </c>
      <c r="B50" s="105">
        <v>272</v>
      </c>
      <c r="C50" t="s">
        <v>96</v>
      </c>
      <c r="D50" s="112">
        <v>10515000</v>
      </c>
      <c r="E50" s="108"/>
      <c r="F50" s="108"/>
    </row>
    <row r="51" spans="1:6" x14ac:dyDescent="0.25">
      <c r="A51" s="105">
        <v>2000</v>
      </c>
      <c r="B51" s="105">
        <v>274</v>
      </c>
      <c r="C51" t="s">
        <v>97</v>
      </c>
      <c r="D51" s="112">
        <v>68000</v>
      </c>
      <c r="E51" s="108"/>
      <c r="F51" s="108"/>
    </row>
    <row r="52" spans="1:6" x14ac:dyDescent="0.25">
      <c r="A52" s="105">
        <v>2000</v>
      </c>
      <c r="B52" s="105">
        <v>275</v>
      </c>
      <c r="C52" t="s">
        <v>98</v>
      </c>
      <c r="D52" s="112">
        <v>1250000</v>
      </c>
      <c r="E52" s="108"/>
      <c r="F52" s="108"/>
    </row>
    <row r="53" spans="1:6" x14ac:dyDescent="0.25">
      <c r="A53" s="105">
        <v>2000</v>
      </c>
      <c r="B53" s="105">
        <v>291</v>
      </c>
      <c r="C53" t="s">
        <v>99</v>
      </c>
      <c r="D53" s="112">
        <v>4721000</v>
      </c>
      <c r="E53" s="108"/>
      <c r="F53" s="108"/>
    </row>
    <row r="54" spans="1:6" x14ac:dyDescent="0.25">
      <c r="A54" s="105">
        <v>2000</v>
      </c>
      <c r="B54" s="105">
        <v>292</v>
      </c>
      <c r="C54" t="s">
        <v>100</v>
      </c>
      <c r="D54" s="112">
        <v>374000.00000000006</v>
      </c>
      <c r="E54" s="108"/>
      <c r="F54" s="108"/>
    </row>
    <row r="55" spans="1:6" x14ac:dyDescent="0.25">
      <c r="A55" s="105">
        <v>2000</v>
      </c>
      <c r="B55" s="105">
        <v>293</v>
      </c>
      <c r="C55" t="s">
        <v>101</v>
      </c>
      <c r="D55" s="112">
        <v>2340000</v>
      </c>
      <c r="E55" s="108"/>
      <c r="F55" s="108"/>
    </row>
    <row r="56" spans="1:6" x14ac:dyDescent="0.25">
      <c r="A56" s="105">
        <v>2000</v>
      </c>
      <c r="B56" s="105">
        <v>294</v>
      </c>
      <c r="C56" t="s">
        <v>102</v>
      </c>
      <c r="D56" s="112">
        <v>525000</v>
      </c>
      <c r="E56" s="108"/>
      <c r="F56" s="108"/>
    </row>
    <row r="57" spans="1:6" x14ac:dyDescent="0.25">
      <c r="A57" s="105">
        <v>2000</v>
      </c>
      <c r="B57" s="105">
        <v>295</v>
      </c>
      <c r="C57" t="s">
        <v>103</v>
      </c>
      <c r="D57" s="112">
        <v>10000</v>
      </c>
      <c r="E57" s="108"/>
      <c r="F57" s="108"/>
    </row>
    <row r="58" spans="1:6" x14ac:dyDescent="0.25">
      <c r="A58" s="105">
        <v>2000</v>
      </c>
      <c r="B58" s="105">
        <v>296</v>
      </c>
      <c r="C58" t="s">
        <v>104</v>
      </c>
      <c r="D58" s="112">
        <v>12003000</v>
      </c>
      <c r="E58" s="108"/>
      <c r="F58" s="108"/>
    </row>
    <row r="59" spans="1:6" x14ac:dyDescent="0.25">
      <c r="A59" s="105">
        <v>2000</v>
      </c>
      <c r="B59" s="105">
        <v>298</v>
      </c>
      <c r="C59" t="s">
        <v>105</v>
      </c>
      <c r="D59" s="112">
        <v>6750000.0000000009</v>
      </c>
      <c r="E59" s="108"/>
      <c r="F59" s="108"/>
    </row>
    <row r="60" spans="1:6" x14ac:dyDescent="0.25">
      <c r="A60" s="105">
        <v>2000</v>
      </c>
      <c r="B60" s="105">
        <v>299</v>
      </c>
      <c r="C60" t="s">
        <v>106</v>
      </c>
      <c r="D60" s="112">
        <v>18300000</v>
      </c>
      <c r="E60" s="108"/>
      <c r="F60" s="108"/>
    </row>
    <row r="61" spans="1:6" s="101" customFormat="1" ht="12.75" x14ac:dyDescent="0.2">
      <c r="C61" s="101" t="s">
        <v>107</v>
      </c>
      <c r="D61" s="109">
        <f>SUM(D24:D60)</f>
        <v>617539369.95999992</v>
      </c>
      <c r="E61" s="110"/>
      <c r="F61" s="110"/>
    </row>
    <row r="62" spans="1:6" x14ac:dyDescent="0.25">
      <c r="A62" s="101"/>
      <c r="B62" s="101"/>
      <c r="E62" s="108"/>
      <c r="F62" s="108"/>
    </row>
    <row r="63" spans="1:6" s="104" customFormat="1" ht="22.5" x14ac:dyDescent="0.25">
      <c r="A63" s="102" t="s">
        <v>51</v>
      </c>
      <c r="B63" s="103" t="s">
        <v>55</v>
      </c>
      <c r="C63" s="102" t="s">
        <v>23</v>
      </c>
      <c r="D63" s="139"/>
      <c r="E63" s="111"/>
      <c r="F63" s="111"/>
    </row>
    <row r="64" spans="1:6" x14ac:dyDescent="0.25">
      <c r="A64" s="105">
        <v>3000</v>
      </c>
      <c r="B64" s="105">
        <v>311</v>
      </c>
      <c r="C64" t="s">
        <v>108</v>
      </c>
      <c r="D64" s="138">
        <v>770166151.47000003</v>
      </c>
      <c r="E64" s="108"/>
      <c r="F64" s="108"/>
    </row>
    <row r="65" spans="1:6" x14ac:dyDescent="0.25">
      <c r="A65" s="105">
        <v>3000</v>
      </c>
      <c r="B65" s="105">
        <v>312</v>
      </c>
      <c r="C65" t="s">
        <v>109</v>
      </c>
      <c r="D65" s="138">
        <v>259999.99999999994</v>
      </c>
      <c r="E65" s="108"/>
      <c r="F65" s="108"/>
    </row>
    <row r="66" spans="1:6" x14ac:dyDescent="0.25">
      <c r="A66" s="105">
        <v>3000</v>
      </c>
      <c r="B66" s="105">
        <v>313</v>
      </c>
      <c r="C66" s="113" t="s">
        <v>110</v>
      </c>
      <c r="D66" s="138">
        <v>1000000</v>
      </c>
      <c r="E66" s="108"/>
      <c r="F66" s="108"/>
    </row>
    <row r="67" spans="1:6" x14ac:dyDescent="0.25">
      <c r="A67" s="105">
        <v>3000</v>
      </c>
      <c r="B67" s="105">
        <v>314</v>
      </c>
      <c r="C67" t="s">
        <v>111</v>
      </c>
      <c r="D67" s="138">
        <v>1750000.0000000005</v>
      </c>
      <c r="E67" s="108"/>
      <c r="F67" s="108"/>
    </row>
    <row r="68" spans="1:6" x14ac:dyDescent="0.25">
      <c r="A68" s="105">
        <v>3000</v>
      </c>
      <c r="B68" s="105">
        <v>315</v>
      </c>
      <c r="C68" t="s">
        <v>112</v>
      </c>
      <c r="D68" s="138">
        <v>1200000.0000000002</v>
      </c>
      <c r="E68" s="108"/>
      <c r="F68" s="108"/>
    </row>
    <row r="69" spans="1:6" x14ac:dyDescent="0.25">
      <c r="A69" s="105">
        <v>3000</v>
      </c>
      <c r="B69" s="105">
        <v>317</v>
      </c>
      <c r="C69" t="s">
        <v>113</v>
      </c>
      <c r="D69" s="138">
        <v>3200000</v>
      </c>
      <c r="E69" s="108"/>
      <c r="F69" s="108"/>
    </row>
    <row r="70" spans="1:6" x14ac:dyDescent="0.25">
      <c r="A70" s="105">
        <v>3000</v>
      </c>
      <c r="B70" s="105">
        <v>318</v>
      </c>
      <c r="C70" t="s">
        <v>114</v>
      </c>
      <c r="D70" s="138">
        <v>56500</v>
      </c>
      <c r="E70" s="108"/>
      <c r="F70" s="108"/>
    </row>
    <row r="71" spans="1:6" x14ac:dyDescent="0.25">
      <c r="A71" s="105">
        <v>3000</v>
      </c>
      <c r="B71" s="105">
        <v>319</v>
      </c>
      <c r="C71" t="s">
        <v>115</v>
      </c>
      <c r="D71" s="138">
        <v>100000</v>
      </c>
      <c r="E71" s="108"/>
      <c r="F71" s="108"/>
    </row>
    <row r="72" spans="1:6" x14ac:dyDescent="0.25">
      <c r="A72" s="105">
        <v>3000</v>
      </c>
      <c r="B72" s="105">
        <v>322</v>
      </c>
      <c r="C72" t="s">
        <v>116</v>
      </c>
      <c r="D72" s="138">
        <v>325999.99999999988</v>
      </c>
      <c r="E72" s="108"/>
      <c r="F72" s="108"/>
    </row>
    <row r="73" spans="1:6" x14ac:dyDescent="0.25">
      <c r="A73" s="105">
        <v>3000</v>
      </c>
      <c r="B73" s="105">
        <v>326</v>
      </c>
      <c r="C73" t="s">
        <v>117</v>
      </c>
      <c r="D73" s="138">
        <v>815000</v>
      </c>
      <c r="E73" s="108"/>
      <c r="F73" s="108"/>
    </row>
    <row r="74" spans="1:6" x14ac:dyDescent="0.25">
      <c r="A74" s="105">
        <v>3000</v>
      </c>
      <c r="B74" s="105">
        <v>327</v>
      </c>
      <c r="C74" t="s">
        <v>118</v>
      </c>
      <c r="D74" s="138">
        <v>1879999.9999999995</v>
      </c>
      <c r="E74" s="108"/>
      <c r="F74" s="108"/>
    </row>
    <row r="75" spans="1:6" x14ac:dyDescent="0.25">
      <c r="A75" s="105">
        <v>3000</v>
      </c>
      <c r="B75" s="105">
        <v>331</v>
      </c>
      <c r="C75" t="s">
        <v>119</v>
      </c>
      <c r="D75" s="138">
        <v>35350448</v>
      </c>
      <c r="E75" s="108"/>
      <c r="F75" s="108"/>
    </row>
    <row r="76" spans="1:6" x14ac:dyDescent="0.25">
      <c r="A76" s="105">
        <v>3000</v>
      </c>
      <c r="B76" s="105">
        <v>332</v>
      </c>
      <c r="C76" t="s">
        <v>120</v>
      </c>
      <c r="D76" s="138">
        <v>150000</v>
      </c>
      <c r="E76" s="108"/>
      <c r="F76" s="108"/>
    </row>
    <row r="77" spans="1:6" x14ac:dyDescent="0.25">
      <c r="A77" s="105">
        <v>3000</v>
      </c>
      <c r="B77" s="105">
        <v>334</v>
      </c>
      <c r="C77" t="s">
        <v>121</v>
      </c>
      <c r="D77" s="138">
        <v>1350000</v>
      </c>
      <c r="E77" s="108"/>
      <c r="F77" s="108"/>
    </row>
    <row r="78" spans="1:6" x14ac:dyDescent="0.25">
      <c r="A78" s="105">
        <v>3000</v>
      </c>
      <c r="B78" s="105">
        <v>336</v>
      </c>
      <c r="C78" t="s">
        <v>122</v>
      </c>
      <c r="D78" s="138">
        <v>6945427.7000000011</v>
      </c>
      <c r="E78" s="108"/>
      <c r="F78" s="108"/>
    </row>
    <row r="79" spans="1:6" x14ac:dyDescent="0.25">
      <c r="A79" s="105">
        <v>3000</v>
      </c>
      <c r="B79" s="105">
        <v>338</v>
      </c>
      <c r="C79" t="s">
        <v>123</v>
      </c>
      <c r="D79" s="138">
        <v>29500000</v>
      </c>
      <c r="E79" s="108"/>
      <c r="F79" s="108"/>
    </row>
    <row r="80" spans="1:6" x14ac:dyDescent="0.25">
      <c r="A80" s="105">
        <v>3000</v>
      </c>
      <c r="B80" s="105">
        <v>339</v>
      </c>
      <c r="C80" t="s">
        <v>124</v>
      </c>
      <c r="D80" s="138">
        <v>30190000</v>
      </c>
      <c r="E80" s="108"/>
      <c r="F80" s="108"/>
    </row>
    <row r="81" spans="1:6" x14ac:dyDescent="0.25">
      <c r="A81" s="105">
        <v>3000</v>
      </c>
      <c r="B81" s="105">
        <v>341</v>
      </c>
      <c r="C81" t="s">
        <v>125</v>
      </c>
      <c r="D81" s="138">
        <v>999999.99999999988</v>
      </c>
      <c r="E81" s="108"/>
      <c r="F81" s="108"/>
    </row>
    <row r="82" spans="1:6" x14ac:dyDescent="0.25">
      <c r="A82" s="105">
        <v>3000</v>
      </c>
      <c r="B82" s="105">
        <v>342</v>
      </c>
      <c r="C82" t="s">
        <v>126</v>
      </c>
      <c r="D82" s="138">
        <v>25000000</v>
      </c>
      <c r="E82" s="108"/>
      <c r="F82" s="108"/>
    </row>
    <row r="83" spans="1:6" x14ac:dyDescent="0.25">
      <c r="A83" s="105">
        <v>3000</v>
      </c>
      <c r="B83" s="105">
        <v>343</v>
      </c>
      <c r="C83" t="s">
        <v>127</v>
      </c>
      <c r="D83" s="138">
        <v>24499999.999999996</v>
      </c>
      <c r="E83" s="108"/>
      <c r="F83" s="108"/>
    </row>
    <row r="84" spans="1:6" x14ac:dyDescent="0.25">
      <c r="A84" s="105">
        <v>3000</v>
      </c>
      <c r="B84" s="105">
        <v>345</v>
      </c>
      <c r="C84" t="s">
        <v>128</v>
      </c>
      <c r="D84" s="138">
        <v>31000000</v>
      </c>
      <c r="E84" s="108"/>
      <c r="F84" s="108"/>
    </row>
    <row r="85" spans="1:6" x14ac:dyDescent="0.25">
      <c r="A85" s="105">
        <v>3000</v>
      </c>
      <c r="B85" s="105">
        <v>351</v>
      </c>
      <c r="C85" t="s">
        <v>129</v>
      </c>
      <c r="D85" s="138">
        <v>21764906.48</v>
      </c>
      <c r="E85" s="108"/>
      <c r="F85" s="108"/>
    </row>
    <row r="86" spans="1:6" x14ac:dyDescent="0.25">
      <c r="A86" s="105">
        <v>3000</v>
      </c>
      <c r="B86" s="105">
        <v>352</v>
      </c>
      <c r="C86" t="s">
        <v>130</v>
      </c>
      <c r="D86" s="138">
        <v>100000</v>
      </c>
      <c r="E86" s="108"/>
      <c r="F86" s="108"/>
    </row>
    <row r="87" spans="1:6" x14ac:dyDescent="0.25">
      <c r="A87" s="105">
        <v>3000</v>
      </c>
      <c r="B87" s="105">
        <v>353</v>
      </c>
      <c r="C87" t="s">
        <v>131</v>
      </c>
      <c r="D87" s="138">
        <v>30925000</v>
      </c>
      <c r="E87" s="108"/>
      <c r="F87" s="108"/>
    </row>
    <row r="88" spans="1:6" x14ac:dyDescent="0.25">
      <c r="A88" s="105">
        <v>3000</v>
      </c>
      <c r="B88" s="105">
        <v>354</v>
      </c>
      <c r="C88" t="s">
        <v>132</v>
      </c>
      <c r="D88" s="138">
        <v>800000</v>
      </c>
      <c r="E88" s="108"/>
      <c r="F88" s="108"/>
    </row>
    <row r="89" spans="1:6" x14ac:dyDescent="0.25">
      <c r="A89" s="105">
        <v>3000</v>
      </c>
      <c r="B89" s="105">
        <v>355</v>
      </c>
      <c r="C89" t="s">
        <v>133</v>
      </c>
      <c r="D89" s="138">
        <v>23000000.000000004</v>
      </c>
      <c r="E89" s="108"/>
      <c r="F89" s="108"/>
    </row>
    <row r="90" spans="1:6" x14ac:dyDescent="0.25">
      <c r="A90" s="105">
        <v>3000</v>
      </c>
      <c r="B90" s="105">
        <v>357</v>
      </c>
      <c r="C90" t="s">
        <v>134</v>
      </c>
      <c r="D90" s="138">
        <v>114210098.96999998</v>
      </c>
      <c r="E90" s="108"/>
      <c r="F90" s="108"/>
    </row>
    <row r="91" spans="1:6" x14ac:dyDescent="0.25">
      <c r="A91" s="105">
        <v>3000</v>
      </c>
      <c r="B91" s="105">
        <v>358</v>
      </c>
      <c r="C91" t="s">
        <v>135</v>
      </c>
      <c r="D91" s="138">
        <v>3250000</v>
      </c>
      <c r="E91" s="108"/>
      <c r="F91" s="108"/>
    </row>
    <row r="92" spans="1:6" x14ac:dyDescent="0.25">
      <c r="A92" s="105">
        <v>3000</v>
      </c>
      <c r="B92" s="105">
        <v>359</v>
      </c>
      <c r="C92" t="s">
        <v>136</v>
      </c>
      <c r="D92" s="138">
        <v>1000000</v>
      </c>
      <c r="E92" s="108"/>
      <c r="F92" s="108"/>
    </row>
    <row r="93" spans="1:6" x14ac:dyDescent="0.25">
      <c r="A93" s="105">
        <v>3000</v>
      </c>
      <c r="B93" s="105">
        <v>361</v>
      </c>
      <c r="C93" t="s">
        <v>137</v>
      </c>
      <c r="D93" s="138">
        <v>150000</v>
      </c>
      <c r="E93" s="108"/>
      <c r="F93" s="108"/>
    </row>
    <row r="94" spans="1:6" x14ac:dyDescent="0.25">
      <c r="A94" s="105">
        <v>3000</v>
      </c>
      <c r="B94" s="105">
        <v>362</v>
      </c>
      <c r="C94" t="s">
        <v>138</v>
      </c>
      <c r="D94" s="138">
        <v>14863623.75</v>
      </c>
      <c r="E94" s="108"/>
      <c r="F94" s="108"/>
    </row>
    <row r="95" spans="1:6" x14ac:dyDescent="0.25">
      <c r="A95" s="105">
        <v>3000</v>
      </c>
      <c r="B95" s="105">
        <v>366</v>
      </c>
      <c r="C95" t="s">
        <v>139</v>
      </c>
      <c r="D95" s="138">
        <v>1500000</v>
      </c>
      <c r="E95" s="108"/>
      <c r="F95" s="108"/>
    </row>
    <row r="96" spans="1:6" x14ac:dyDescent="0.25">
      <c r="A96" s="105">
        <v>3000</v>
      </c>
      <c r="B96" s="105">
        <v>371</v>
      </c>
      <c r="C96" t="s">
        <v>140</v>
      </c>
      <c r="D96" s="138">
        <v>10000</v>
      </c>
      <c r="E96" s="108"/>
      <c r="F96" s="108"/>
    </row>
    <row r="97" spans="1:6" x14ac:dyDescent="0.25">
      <c r="A97" s="105">
        <v>3000</v>
      </c>
      <c r="B97" s="105">
        <v>372</v>
      </c>
      <c r="C97" t="s">
        <v>141</v>
      </c>
      <c r="D97" s="138">
        <v>5000</v>
      </c>
      <c r="E97" s="108"/>
      <c r="F97" s="108"/>
    </row>
    <row r="98" spans="1:6" x14ac:dyDescent="0.25">
      <c r="A98" s="105">
        <v>3000</v>
      </c>
      <c r="B98" s="105">
        <v>375</v>
      </c>
      <c r="C98" t="s">
        <v>142</v>
      </c>
      <c r="D98" s="138">
        <v>5500</v>
      </c>
      <c r="E98" s="108"/>
      <c r="F98" s="108"/>
    </row>
    <row r="99" spans="1:6" x14ac:dyDescent="0.25">
      <c r="A99" s="105">
        <v>3000</v>
      </c>
      <c r="B99" s="105">
        <v>379</v>
      </c>
      <c r="C99" t="s">
        <v>143</v>
      </c>
      <c r="D99" s="138">
        <v>16500</v>
      </c>
      <c r="E99" s="108"/>
      <c r="F99" s="108"/>
    </row>
    <row r="100" spans="1:6" x14ac:dyDescent="0.25">
      <c r="A100" s="105">
        <v>3000</v>
      </c>
      <c r="B100" s="105">
        <v>384</v>
      </c>
      <c r="C100" t="s">
        <v>144</v>
      </c>
      <c r="D100" s="138">
        <v>300000</v>
      </c>
      <c r="E100" s="108"/>
      <c r="F100" s="108"/>
    </row>
    <row r="101" spans="1:6" x14ac:dyDescent="0.25">
      <c r="A101" s="105">
        <v>3000</v>
      </c>
      <c r="B101" s="105">
        <v>391</v>
      </c>
      <c r="C101" t="s">
        <v>145</v>
      </c>
      <c r="D101" s="138">
        <v>2715000</v>
      </c>
      <c r="E101" s="108"/>
      <c r="F101" s="108"/>
    </row>
    <row r="102" spans="1:6" x14ac:dyDescent="0.25">
      <c r="A102" s="105">
        <v>3000</v>
      </c>
      <c r="B102" s="105">
        <v>392</v>
      </c>
      <c r="C102" t="s">
        <v>146</v>
      </c>
      <c r="D102" s="138">
        <v>194228844.86000001</v>
      </c>
      <c r="E102" s="108"/>
      <c r="F102" s="108"/>
    </row>
    <row r="103" spans="1:6" x14ac:dyDescent="0.25">
      <c r="A103" s="105">
        <v>3000</v>
      </c>
      <c r="B103" s="105">
        <v>394</v>
      </c>
      <c r="C103" t="s">
        <v>147</v>
      </c>
      <c r="D103" s="138">
        <v>28500000</v>
      </c>
      <c r="E103" s="108"/>
      <c r="F103" s="108"/>
    </row>
    <row r="104" spans="1:6" x14ac:dyDescent="0.25">
      <c r="A104" s="105">
        <v>3000</v>
      </c>
      <c r="B104" s="105">
        <v>395</v>
      </c>
      <c r="C104" t="s">
        <v>148</v>
      </c>
      <c r="D104" s="138">
        <v>1446321.56</v>
      </c>
      <c r="E104" s="108"/>
      <c r="F104" s="108"/>
    </row>
    <row r="105" spans="1:6" x14ac:dyDescent="0.25">
      <c r="A105" s="105">
        <v>3000</v>
      </c>
      <c r="B105" s="105">
        <v>398</v>
      </c>
      <c r="C105" t="s">
        <v>149</v>
      </c>
      <c r="D105" s="138">
        <v>25577044.729999986</v>
      </c>
      <c r="E105" s="108"/>
      <c r="F105" s="108"/>
    </row>
    <row r="106" spans="1:6" x14ac:dyDescent="0.25">
      <c r="A106" s="105">
        <v>3000</v>
      </c>
      <c r="B106" s="105">
        <v>399</v>
      </c>
      <c r="C106" t="s">
        <v>150</v>
      </c>
      <c r="D106" s="138">
        <v>258573156.11000001</v>
      </c>
      <c r="E106" s="108"/>
      <c r="F106" s="108"/>
    </row>
    <row r="107" spans="1:6" s="101" customFormat="1" ht="12.75" x14ac:dyDescent="0.2">
      <c r="C107" s="101" t="s">
        <v>151</v>
      </c>
      <c r="D107" s="109">
        <f>SUM(D64:D106)+0.01</f>
        <v>1688680523.6400001</v>
      </c>
      <c r="E107" s="110"/>
      <c r="F107" s="110"/>
    </row>
    <row r="108" spans="1:6" x14ac:dyDescent="0.25">
      <c r="A108" s="101"/>
      <c r="B108" s="101"/>
      <c r="E108" s="108"/>
      <c r="F108" s="108"/>
    </row>
    <row r="109" spans="1:6" s="104" customFormat="1" ht="22.5" x14ac:dyDescent="0.25">
      <c r="A109" s="102" t="s">
        <v>51</v>
      </c>
      <c r="B109" s="103" t="s">
        <v>55</v>
      </c>
      <c r="C109" s="103" t="s">
        <v>25</v>
      </c>
      <c r="D109" s="102"/>
      <c r="E109" s="111"/>
      <c r="F109" s="111"/>
    </row>
    <row r="110" spans="1:6" x14ac:dyDescent="0.25">
      <c r="A110" s="105">
        <v>4000</v>
      </c>
      <c r="B110" s="105">
        <v>424</v>
      </c>
      <c r="C110" t="s">
        <v>152</v>
      </c>
      <c r="D110" s="107">
        <v>0</v>
      </c>
      <c r="E110" s="108"/>
      <c r="F110" s="108"/>
    </row>
    <row r="111" spans="1:6" s="101" customFormat="1" ht="12.75" x14ac:dyDescent="0.2">
      <c r="C111" s="114" t="s">
        <v>153</v>
      </c>
      <c r="D111" s="109">
        <v>0</v>
      </c>
      <c r="E111" s="110"/>
      <c r="F111" s="110"/>
    </row>
    <row r="112" spans="1:6" x14ac:dyDescent="0.25">
      <c r="E112" s="108"/>
      <c r="F112" s="108"/>
    </row>
    <row r="113" spans="1:6" x14ac:dyDescent="0.25">
      <c r="A113" s="101"/>
      <c r="B113" s="101"/>
      <c r="E113" s="108"/>
      <c r="F113" s="108"/>
    </row>
    <row r="114" spans="1:6" s="104" customFormat="1" ht="22.5" x14ac:dyDescent="0.25">
      <c r="A114" s="102" t="s">
        <v>51</v>
      </c>
      <c r="B114" s="103" t="s">
        <v>55</v>
      </c>
      <c r="C114" s="103" t="s">
        <v>26</v>
      </c>
      <c r="D114" s="102"/>
      <c r="E114" s="111"/>
      <c r="F114" s="111"/>
    </row>
    <row r="115" spans="1:6" x14ac:dyDescent="0.25">
      <c r="A115" s="105">
        <v>5000</v>
      </c>
      <c r="B115" s="105">
        <v>511</v>
      </c>
      <c r="C115" t="s">
        <v>154</v>
      </c>
      <c r="D115" s="138">
        <v>2650000</v>
      </c>
      <c r="E115" s="108"/>
      <c r="F115" s="108"/>
    </row>
    <row r="116" spans="1:6" x14ac:dyDescent="0.25">
      <c r="A116" s="105">
        <v>5000</v>
      </c>
      <c r="B116" s="105">
        <v>515</v>
      </c>
      <c r="C116" t="s">
        <v>155</v>
      </c>
      <c r="D116" s="138">
        <v>38150000</v>
      </c>
      <c r="E116" s="108"/>
      <c r="F116" s="108"/>
    </row>
    <row r="117" spans="1:6" x14ac:dyDescent="0.25">
      <c r="A117" s="105">
        <v>5000</v>
      </c>
      <c r="B117" s="105">
        <v>519</v>
      </c>
      <c r="C117" t="s">
        <v>156</v>
      </c>
      <c r="D117" s="138">
        <v>115000</v>
      </c>
      <c r="E117" s="108"/>
      <c r="F117" s="108"/>
    </row>
    <row r="118" spans="1:6" x14ac:dyDescent="0.25">
      <c r="A118" s="105">
        <v>5000</v>
      </c>
      <c r="B118" s="105">
        <v>521</v>
      </c>
      <c r="C118" t="s">
        <v>157</v>
      </c>
      <c r="D118" s="138">
        <v>130000</v>
      </c>
      <c r="E118" s="108"/>
      <c r="F118" s="108"/>
    </row>
    <row r="119" spans="1:6" x14ac:dyDescent="0.25">
      <c r="A119" s="105">
        <v>5000</v>
      </c>
      <c r="B119" s="105">
        <v>523</v>
      </c>
      <c r="C119" t="s">
        <v>158</v>
      </c>
      <c r="D119" s="138">
        <v>50000</v>
      </c>
      <c r="E119" s="108"/>
      <c r="F119" s="108"/>
    </row>
    <row r="120" spans="1:6" x14ac:dyDescent="0.25">
      <c r="A120" s="105">
        <v>5000</v>
      </c>
      <c r="B120" s="105">
        <v>529</v>
      </c>
      <c r="C120" t="s">
        <v>159</v>
      </c>
      <c r="D120" s="138">
        <v>35000</v>
      </c>
      <c r="E120" s="108"/>
      <c r="F120" s="108"/>
    </row>
    <row r="121" spans="1:6" x14ac:dyDescent="0.25">
      <c r="A121" s="105">
        <v>5000</v>
      </c>
      <c r="B121" s="105">
        <v>531</v>
      </c>
      <c r="C121" t="s">
        <v>160</v>
      </c>
      <c r="D121" s="138">
        <v>13173165.5</v>
      </c>
      <c r="E121" s="108"/>
      <c r="F121" s="108"/>
    </row>
    <row r="122" spans="1:6" x14ac:dyDescent="0.25">
      <c r="A122" s="105">
        <v>5000</v>
      </c>
      <c r="B122" s="105">
        <v>541</v>
      </c>
      <c r="C122" t="s">
        <v>161</v>
      </c>
      <c r="D122" s="138">
        <v>9809000</v>
      </c>
      <c r="E122" s="108"/>
      <c r="F122" s="108"/>
    </row>
    <row r="123" spans="1:6" x14ac:dyDescent="0.25">
      <c r="A123" s="105">
        <v>5000</v>
      </c>
      <c r="B123" s="131">
        <v>542</v>
      </c>
      <c r="C123" s="132" t="s">
        <v>186</v>
      </c>
      <c r="D123" s="138">
        <v>0</v>
      </c>
      <c r="E123" s="108"/>
      <c r="F123" s="108"/>
    </row>
    <row r="124" spans="1:6" x14ac:dyDescent="0.25">
      <c r="A124" s="105">
        <v>5000</v>
      </c>
      <c r="B124" s="105">
        <v>561</v>
      </c>
      <c r="C124" t="s">
        <v>162</v>
      </c>
      <c r="D124" s="138">
        <v>2000000</v>
      </c>
      <c r="E124" s="108"/>
      <c r="F124" s="108"/>
    </row>
    <row r="125" spans="1:6" x14ac:dyDescent="0.25">
      <c r="A125" s="105">
        <v>5000</v>
      </c>
      <c r="B125" s="105">
        <v>562</v>
      </c>
      <c r="C125" t="s">
        <v>163</v>
      </c>
      <c r="D125" s="138">
        <v>121920829.88</v>
      </c>
      <c r="E125" s="108"/>
      <c r="F125" s="108"/>
    </row>
    <row r="126" spans="1:6" x14ac:dyDescent="0.25">
      <c r="A126" s="105">
        <v>5000</v>
      </c>
      <c r="B126" s="105">
        <v>564</v>
      </c>
      <c r="C126" t="s">
        <v>164</v>
      </c>
      <c r="D126" s="138">
        <v>503800</v>
      </c>
      <c r="E126" s="108"/>
      <c r="F126" s="108"/>
    </row>
    <row r="127" spans="1:6" x14ac:dyDescent="0.25">
      <c r="A127" s="105">
        <v>5000</v>
      </c>
      <c r="B127" s="105">
        <v>565</v>
      </c>
      <c r="C127" t="s">
        <v>165</v>
      </c>
      <c r="D127" s="138">
        <v>3350000</v>
      </c>
      <c r="E127" s="108"/>
      <c r="F127" s="108"/>
    </row>
    <row r="128" spans="1:6" x14ac:dyDescent="0.25">
      <c r="A128" s="105">
        <v>5000</v>
      </c>
      <c r="B128" s="105">
        <v>566</v>
      </c>
      <c r="C128" t="s">
        <v>166</v>
      </c>
      <c r="D128" s="138">
        <v>24192911.620000001</v>
      </c>
      <c r="E128" s="108"/>
      <c r="F128" s="108"/>
    </row>
    <row r="129" spans="1:6" x14ac:dyDescent="0.25">
      <c r="A129" s="105">
        <v>5000</v>
      </c>
      <c r="B129" s="105">
        <v>567</v>
      </c>
      <c r="C129" t="s">
        <v>167</v>
      </c>
      <c r="D129" s="138">
        <v>8418139.6400000006</v>
      </c>
      <c r="E129" s="108"/>
      <c r="F129" s="108"/>
    </row>
    <row r="130" spans="1:6" x14ac:dyDescent="0.25">
      <c r="A130" s="105">
        <v>5000</v>
      </c>
      <c r="B130" s="105">
        <v>569</v>
      </c>
      <c r="C130" t="s">
        <v>168</v>
      </c>
      <c r="D130" s="138">
        <v>2500000</v>
      </c>
      <c r="E130" s="108"/>
      <c r="F130" s="108"/>
    </row>
    <row r="131" spans="1:6" x14ac:dyDescent="0.25">
      <c r="A131" s="105">
        <v>5000</v>
      </c>
      <c r="B131" s="105">
        <v>595</v>
      </c>
      <c r="C131" t="s">
        <v>169</v>
      </c>
      <c r="D131" s="138">
        <v>25000</v>
      </c>
      <c r="E131" s="108"/>
      <c r="F131" s="108"/>
    </row>
    <row r="132" spans="1:6" s="101" customFormat="1" ht="12.75" x14ac:dyDescent="0.2">
      <c r="C132" s="114" t="s">
        <v>170</v>
      </c>
      <c r="D132" s="109">
        <f>SUM(D115:D131)</f>
        <v>227022846.63999999</v>
      </c>
      <c r="E132" s="110"/>
      <c r="F132" s="110"/>
    </row>
    <row r="133" spans="1:6" x14ac:dyDescent="0.25">
      <c r="A133" s="101"/>
      <c r="B133" s="101"/>
      <c r="E133" s="108"/>
      <c r="F133" s="108"/>
    </row>
    <row r="134" spans="1:6" s="104" customFormat="1" ht="22.5" x14ac:dyDescent="0.25">
      <c r="A134" s="102" t="s">
        <v>51</v>
      </c>
      <c r="B134" s="103" t="s">
        <v>55</v>
      </c>
      <c r="C134" s="102" t="s">
        <v>28</v>
      </c>
      <c r="D134" s="102"/>
      <c r="E134" s="111"/>
      <c r="F134" s="111"/>
    </row>
    <row r="135" spans="1:6" s="104" customFormat="1" x14ac:dyDescent="0.25">
      <c r="A135" s="105">
        <v>6000</v>
      </c>
      <c r="B135" s="140">
        <v>613</v>
      </c>
      <c r="C135" s="137" t="s">
        <v>197</v>
      </c>
      <c r="D135" s="136">
        <v>203928030.43999997</v>
      </c>
      <c r="E135" s="111"/>
      <c r="F135" s="111"/>
    </row>
    <row r="136" spans="1:6" s="104" customFormat="1" x14ac:dyDescent="0.25">
      <c r="A136" s="105">
        <v>6000</v>
      </c>
      <c r="B136" s="140">
        <v>622</v>
      </c>
      <c r="C136" s="137" t="s">
        <v>198</v>
      </c>
      <c r="D136" s="136">
        <v>827679.24</v>
      </c>
      <c r="E136" s="111"/>
      <c r="F136" s="111"/>
    </row>
    <row r="137" spans="1:6" s="104" customFormat="1" x14ac:dyDescent="0.25">
      <c r="A137" s="105">
        <v>6000</v>
      </c>
      <c r="B137" s="140">
        <v>623</v>
      </c>
      <c r="C137" s="137" t="s">
        <v>199</v>
      </c>
      <c r="D137" s="136">
        <v>115652465.13</v>
      </c>
      <c r="E137" s="111"/>
      <c r="F137" s="111"/>
    </row>
    <row r="138" spans="1:6" x14ac:dyDescent="0.25">
      <c r="A138" s="105">
        <v>6000</v>
      </c>
      <c r="B138" s="105">
        <v>631</v>
      </c>
      <c r="C138" t="s">
        <v>171</v>
      </c>
      <c r="D138" s="136">
        <v>20000000</v>
      </c>
      <c r="E138" s="108"/>
      <c r="F138" s="108"/>
    </row>
    <row r="139" spans="1:6" x14ac:dyDescent="0.25">
      <c r="A139" s="105">
        <v>6000</v>
      </c>
      <c r="B139" s="105">
        <v>632</v>
      </c>
      <c r="C139" t="s">
        <v>172</v>
      </c>
      <c r="D139" s="136">
        <v>469254101.74000001</v>
      </c>
      <c r="E139" s="108"/>
      <c r="F139" s="108"/>
    </row>
    <row r="140" spans="1:6" s="101" customFormat="1" ht="12.75" x14ac:dyDescent="0.2">
      <c r="C140" s="101" t="s">
        <v>173</v>
      </c>
      <c r="D140" s="109">
        <f>SUM(D135:D139)</f>
        <v>809662276.54999995</v>
      </c>
      <c r="E140" s="110"/>
      <c r="F140" s="110"/>
    </row>
    <row r="141" spans="1:6" x14ac:dyDescent="0.25">
      <c r="A141" s="101"/>
      <c r="B141" s="101"/>
      <c r="E141" s="108"/>
      <c r="F141" s="108"/>
    </row>
    <row r="142" spans="1:6" s="104" customFormat="1" ht="22.5" x14ac:dyDescent="0.25">
      <c r="A142" s="102" t="s">
        <v>51</v>
      </c>
      <c r="B142" s="103" t="s">
        <v>55</v>
      </c>
      <c r="C142" s="103" t="s">
        <v>29</v>
      </c>
      <c r="D142" s="102"/>
      <c r="E142" s="111"/>
      <c r="F142" s="111"/>
    </row>
    <row r="143" spans="1:6" x14ac:dyDescent="0.25">
      <c r="A143" s="105">
        <v>7000</v>
      </c>
      <c r="B143" s="105">
        <v>791</v>
      </c>
      <c r="C143" t="s">
        <v>174</v>
      </c>
      <c r="D143" s="136">
        <v>116999121</v>
      </c>
      <c r="E143" s="108"/>
      <c r="F143" s="108"/>
    </row>
    <row r="144" spans="1:6" x14ac:dyDescent="0.25">
      <c r="A144" s="105">
        <v>7000</v>
      </c>
      <c r="B144" s="105">
        <v>799</v>
      </c>
      <c r="C144" t="s">
        <v>175</v>
      </c>
      <c r="D144" s="112">
        <v>55172128</v>
      </c>
      <c r="E144" s="108"/>
      <c r="F144" s="108"/>
    </row>
    <row r="145" spans="1:6" s="101" customFormat="1" ht="12.75" x14ac:dyDescent="0.2">
      <c r="C145" s="114" t="s">
        <v>176</v>
      </c>
      <c r="D145" s="109">
        <f>SUM(D143:D144)</f>
        <v>172171249</v>
      </c>
      <c r="E145" s="110"/>
      <c r="F145" s="110"/>
    </row>
    <row r="146" spans="1:6" x14ac:dyDescent="0.25">
      <c r="A146" s="101"/>
      <c r="B146" s="101"/>
      <c r="E146" s="108"/>
      <c r="F146" s="108"/>
    </row>
    <row r="147" spans="1:6" s="104" customFormat="1" ht="22.5" x14ac:dyDescent="0.25">
      <c r="A147" s="102" t="s">
        <v>51</v>
      </c>
      <c r="B147" s="103" t="s">
        <v>55</v>
      </c>
      <c r="C147" s="102" t="s">
        <v>31</v>
      </c>
      <c r="D147" s="102"/>
      <c r="E147" s="111"/>
      <c r="F147" s="111"/>
    </row>
    <row r="148" spans="1:6" x14ac:dyDescent="0.25">
      <c r="A148" s="105">
        <v>9000</v>
      </c>
      <c r="B148" s="105">
        <v>911</v>
      </c>
      <c r="C148" t="s">
        <v>177</v>
      </c>
      <c r="D148" s="107">
        <v>104506378.24000001</v>
      </c>
      <c r="E148" s="108"/>
      <c r="F148" s="108"/>
    </row>
    <row r="149" spans="1:6" ht="15.75" thickBot="1" x14ac:dyDescent="0.3">
      <c r="A149" s="105">
        <v>9000</v>
      </c>
      <c r="B149" s="105">
        <v>921</v>
      </c>
      <c r="C149" t="s">
        <v>178</v>
      </c>
      <c r="D149" s="107">
        <v>309956649.9053787</v>
      </c>
      <c r="E149" s="108"/>
      <c r="F149" s="108"/>
    </row>
    <row r="150" spans="1:6" ht="16.5" thickTop="1" thickBot="1" x14ac:dyDescent="0.3">
      <c r="A150" s="105">
        <v>9000</v>
      </c>
      <c r="B150" s="105">
        <v>941</v>
      </c>
      <c r="C150" s="173" t="s">
        <v>179</v>
      </c>
      <c r="D150" s="107">
        <v>1560000</v>
      </c>
      <c r="E150" s="108"/>
      <c r="F150" s="108"/>
    </row>
    <row r="151" spans="1:6" ht="15.75" thickTop="1" x14ac:dyDescent="0.25">
      <c r="A151" s="105">
        <v>9000</v>
      </c>
      <c r="B151" s="105">
        <v>951</v>
      </c>
      <c r="C151" t="s">
        <v>180</v>
      </c>
      <c r="D151" s="107">
        <v>10000000</v>
      </c>
      <c r="E151" s="108"/>
      <c r="F151" s="108"/>
    </row>
    <row r="152" spans="1:6" s="101" customFormat="1" ht="12.75" x14ac:dyDescent="0.2">
      <c r="C152" s="101" t="s">
        <v>181</v>
      </c>
      <c r="D152" s="109">
        <f>SUM(D148:D151)</f>
        <v>426023028.14537871</v>
      </c>
      <c r="E152" s="110"/>
      <c r="F152" s="110"/>
    </row>
    <row r="153" spans="1:6" x14ac:dyDescent="0.25">
      <c r="D153" s="107"/>
      <c r="E153" s="108"/>
      <c r="F153" s="108"/>
    </row>
    <row r="154" spans="1:6" s="101" customFormat="1" ht="12.75" x14ac:dyDescent="0.2">
      <c r="C154" s="101" t="s">
        <v>182</v>
      </c>
      <c r="D154" s="109">
        <f>+D152+D145+D140+D132+D111+D107+D61+D21-0.01</f>
        <v>5573087102.4738274</v>
      </c>
      <c r="E154" s="110"/>
      <c r="F154" s="110"/>
    </row>
    <row r="155" spans="1:6" x14ac:dyDescent="0.25">
      <c r="E155" s="108"/>
      <c r="F155" s="108"/>
    </row>
    <row r="156" spans="1:6" x14ac:dyDescent="0.25">
      <c r="E156" s="108"/>
      <c r="F156" s="108"/>
    </row>
    <row r="157" spans="1:6" x14ac:dyDescent="0.25">
      <c r="E157" s="108"/>
    </row>
    <row r="158" spans="1:6" x14ac:dyDescent="0.25">
      <c r="E158" s="108"/>
    </row>
    <row r="159" spans="1:6" x14ac:dyDescent="0.25">
      <c r="C159" s="109"/>
      <c r="E159" s="108"/>
    </row>
    <row r="160" spans="1:6" x14ac:dyDescent="0.25">
      <c r="E160" s="108"/>
    </row>
    <row r="161" spans="5:5" x14ac:dyDescent="0.25">
      <c r="E161" s="108"/>
    </row>
    <row r="162" spans="5:5" x14ac:dyDescent="0.25">
      <c r="E162" s="108"/>
    </row>
    <row r="163" spans="5:5" x14ac:dyDescent="0.25">
      <c r="E163" s="108"/>
    </row>
    <row r="164" spans="5:5" x14ac:dyDescent="0.25">
      <c r="E164" s="108"/>
    </row>
    <row r="165" spans="5:5" x14ac:dyDescent="0.25">
      <c r="E165" s="108"/>
    </row>
    <row r="166" spans="5:5" x14ac:dyDescent="0.25">
      <c r="E166" s="108"/>
    </row>
    <row r="167" spans="5:5" x14ac:dyDescent="0.25">
      <c r="E167" s="108"/>
    </row>
    <row r="168" spans="5:5" x14ac:dyDescent="0.25">
      <c r="E168" s="108"/>
    </row>
    <row r="169" spans="5:5" x14ac:dyDescent="0.25">
      <c r="E169" s="108"/>
    </row>
    <row r="170" spans="5:5" x14ac:dyDescent="0.25">
      <c r="E170" s="108"/>
    </row>
    <row r="171" spans="5:5" x14ac:dyDescent="0.25">
      <c r="E171" s="108"/>
    </row>
    <row r="172" spans="5:5" x14ac:dyDescent="0.25">
      <c r="E172" s="108"/>
    </row>
    <row r="173" spans="5:5" x14ac:dyDescent="0.25">
      <c r="E173" s="108"/>
    </row>
    <row r="174" spans="5:5" x14ac:dyDescent="0.25">
      <c r="E174" s="108"/>
    </row>
    <row r="175" spans="5:5" x14ac:dyDescent="0.25">
      <c r="E175" s="108"/>
    </row>
    <row r="176" spans="5:5" x14ac:dyDescent="0.25">
      <c r="E176" s="108"/>
    </row>
    <row r="177" spans="5:5" x14ac:dyDescent="0.25">
      <c r="E177" s="108"/>
    </row>
    <row r="178" spans="5:5" x14ac:dyDescent="0.25">
      <c r="E178" s="108"/>
    </row>
  </sheetData>
  <mergeCells count="3">
    <mergeCell ref="A1:C1"/>
    <mergeCell ref="A3:C3"/>
    <mergeCell ref="A4:C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Transferencias  </vt:lpstr>
      <vt:lpstr>Proyecto 2023 Modificado</vt:lpstr>
      <vt:lpstr>COG (Capítulo y Part.Genérica)</vt:lpstr>
      <vt:lpstr>'Proyecto 2023 Modificado'!Área_de_impresión</vt:lpstr>
      <vt:lpstr>'Proyecto 2023 Modificado'!Títulos_a_imprimir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JIMENEZ MONTIEL RAUL</dc:creator>
  <cp:lastModifiedBy>MA ISABEL ORTIZ VALENZUELA</cp:lastModifiedBy>
  <cp:lastPrinted>2023-12-20T18:05:10Z</cp:lastPrinted>
  <dcterms:created xsi:type="dcterms:W3CDTF">2017-07-05T19:49:33Z</dcterms:created>
  <dcterms:modified xsi:type="dcterms:W3CDTF">2024-01-03T20:27:24Z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Modificación Presupuestal 3_2020 v1.xlsx</vt:lpwstr>
  </property>
</Properties>
</file>